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31"/>
  <workbookPr/>
  <mc:AlternateContent xmlns:mc="http://schemas.openxmlformats.org/markup-compatibility/2006">
    <mc:Choice Requires="x15">
      <x15ac:absPath xmlns:x15ac="http://schemas.microsoft.com/office/spreadsheetml/2010/11/ac" url="/Users/rcanavan/Desktop/"/>
    </mc:Choice>
  </mc:AlternateContent>
  <xr:revisionPtr revIDLastSave="0" documentId="8_{71858DDC-3326-6D4B-A110-F8B0145B658E}" xr6:coauthVersionLast="47" xr6:coauthVersionMax="47" xr10:uidLastSave="{00000000-0000-0000-0000-000000000000}"/>
  <bookViews>
    <workbookView xWindow="0" yWindow="760" windowWidth="30240" windowHeight="17920" xr2:uid="{00000000-000D-0000-FFFF-FFFF00000000}"/>
  </bookViews>
  <sheets>
    <sheet name="READ ME" sheetId="6" r:id="rId1"/>
    <sheet name="All" sheetId="2" r:id="rId2"/>
    <sheet name="Combined BP Only"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531" i="3" l="1"/>
  <c r="O531" i="3" s="1"/>
  <c r="P530" i="3"/>
  <c r="G530" i="3" s="1"/>
  <c r="P529" i="3"/>
  <c r="J529" i="3" s="1"/>
  <c r="P528" i="3"/>
  <c r="M528" i="3" s="1"/>
  <c r="E528" i="3"/>
  <c r="P527" i="3"/>
  <c r="O527" i="3" s="1"/>
  <c r="P526" i="3"/>
  <c r="H526" i="3" s="1"/>
  <c r="P525" i="3"/>
  <c r="P524" i="3"/>
  <c r="N524" i="3" s="1"/>
  <c r="L524" i="3"/>
  <c r="H524" i="3"/>
  <c r="P523" i="3"/>
  <c r="F523" i="3" s="1"/>
  <c r="P522" i="3"/>
  <c r="M522" i="3" s="1"/>
  <c r="H522" i="3"/>
  <c r="P521" i="3"/>
  <c r="O521" i="3" s="1"/>
  <c r="N521" i="3"/>
  <c r="F521" i="3"/>
  <c r="E521" i="3"/>
  <c r="C521" i="3"/>
  <c r="P520" i="3"/>
  <c r="O520" i="3" s="1"/>
  <c r="P519" i="3"/>
  <c r="P518" i="3"/>
  <c r="J518" i="3" s="1"/>
  <c r="P517" i="3"/>
  <c r="M517" i="3" s="1"/>
  <c r="L517" i="3"/>
  <c r="P516" i="3"/>
  <c r="O516" i="3" s="1"/>
  <c r="P515" i="3"/>
  <c r="O515" i="3" s="1"/>
  <c r="P514" i="3"/>
  <c r="K514" i="3" s="1"/>
  <c r="E514" i="3"/>
  <c r="P513" i="3"/>
  <c r="K513" i="3" s="1"/>
  <c r="M513" i="3"/>
  <c r="P512" i="3"/>
  <c r="F512" i="3" s="1"/>
  <c r="E512" i="3"/>
  <c r="P511" i="3"/>
  <c r="G511" i="3" s="1"/>
  <c r="H511" i="3"/>
  <c r="P510" i="3"/>
  <c r="G510" i="3" s="1"/>
  <c r="E510" i="3"/>
  <c r="P509" i="3"/>
  <c r="P508" i="3"/>
  <c r="O508" i="3" s="1"/>
  <c r="H508" i="3"/>
  <c r="P507" i="3"/>
  <c r="H507" i="3" s="1"/>
  <c r="P506" i="3"/>
  <c r="J506" i="3" s="1"/>
  <c r="E506" i="3"/>
  <c r="P505" i="3"/>
  <c r="O505" i="3" s="1"/>
  <c r="P504" i="3"/>
  <c r="L504" i="3" s="1"/>
  <c r="M504" i="3"/>
  <c r="H504" i="3"/>
  <c r="F504" i="3"/>
  <c r="D504" i="3"/>
  <c r="C504" i="3"/>
  <c r="P503" i="3"/>
  <c r="K503" i="3" s="1"/>
  <c r="P502" i="3"/>
  <c r="K502" i="3" s="1"/>
  <c r="M502" i="3"/>
  <c r="H502" i="3"/>
  <c r="P501" i="3"/>
  <c r="F501" i="3" s="1"/>
  <c r="G501" i="3"/>
  <c r="P500" i="3"/>
  <c r="G500" i="3" s="1"/>
  <c r="P499" i="3"/>
  <c r="H499" i="3" s="1"/>
  <c r="N499" i="3"/>
  <c r="L499" i="3"/>
  <c r="J499" i="3"/>
  <c r="F499" i="3"/>
  <c r="E499" i="3"/>
  <c r="P498" i="3"/>
  <c r="O498" i="3" s="1"/>
  <c r="E498" i="3"/>
  <c r="P497" i="3"/>
  <c r="O497" i="3" s="1"/>
  <c r="E497" i="3"/>
  <c r="P496" i="3"/>
  <c r="P495" i="3"/>
  <c r="J495" i="3" s="1"/>
  <c r="L495" i="3"/>
  <c r="G495" i="3"/>
  <c r="P494" i="3"/>
  <c r="O494" i="3" s="1"/>
  <c r="F494" i="3"/>
  <c r="E494" i="3"/>
  <c r="P493" i="3"/>
  <c r="L493" i="3" s="1"/>
  <c r="N493" i="3"/>
  <c r="M493" i="3"/>
  <c r="E493" i="3"/>
  <c r="D493" i="3"/>
  <c r="P492" i="3"/>
  <c r="P491" i="3"/>
  <c r="H491" i="3" s="1"/>
  <c r="P490" i="3"/>
  <c r="O490" i="3" s="1"/>
  <c r="E490" i="3"/>
  <c r="P489" i="3"/>
  <c r="G489" i="3" s="1"/>
  <c r="P488" i="3"/>
  <c r="I488" i="3" s="1"/>
  <c r="M488" i="3"/>
  <c r="L488" i="3"/>
  <c r="K488" i="3"/>
  <c r="J488" i="3"/>
  <c r="H488" i="3"/>
  <c r="G488" i="3"/>
  <c r="D488" i="3"/>
  <c r="P487" i="3"/>
  <c r="O487" i="3" s="1"/>
  <c r="P486" i="3"/>
  <c r="O486" i="3" s="1"/>
  <c r="N486" i="3"/>
  <c r="H486" i="3"/>
  <c r="E486" i="3"/>
  <c r="P485" i="3"/>
  <c r="H485" i="3" s="1"/>
  <c r="J485" i="3"/>
  <c r="P484" i="3"/>
  <c r="E484" i="3" s="1"/>
  <c r="P483" i="3"/>
  <c r="P482" i="3"/>
  <c r="L482" i="3" s="1"/>
  <c r="N482" i="3"/>
  <c r="M482" i="3"/>
  <c r="H482" i="3"/>
  <c r="D482" i="3"/>
  <c r="C482" i="3"/>
  <c r="P481" i="3"/>
  <c r="L481" i="3" s="1"/>
  <c r="P480" i="3"/>
  <c r="K480" i="3" s="1"/>
  <c r="P479" i="3"/>
  <c r="K479" i="3" s="1"/>
  <c r="E479" i="3"/>
  <c r="P478" i="3"/>
  <c r="G478" i="3" s="1"/>
  <c r="C478" i="3"/>
  <c r="P477" i="3"/>
  <c r="J477" i="3" s="1"/>
  <c r="P476" i="3"/>
  <c r="O476" i="3" s="1"/>
  <c r="P475" i="3"/>
  <c r="O475" i="3" s="1"/>
  <c r="P474" i="3"/>
  <c r="K474" i="3" s="1"/>
  <c r="P473" i="3"/>
  <c r="K473" i="3" s="1"/>
  <c r="L473" i="3"/>
  <c r="H473" i="3"/>
  <c r="E473" i="3"/>
  <c r="P472" i="3"/>
  <c r="O472" i="3" s="1"/>
  <c r="P471" i="3"/>
  <c r="J471" i="3" s="1"/>
  <c r="N471" i="3"/>
  <c r="L471" i="3"/>
  <c r="D471" i="3"/>
  <c r="P470" i="3"/>
  <c r="P469" i="3"/>
  <c r="K469" i="3" s="1"/>
  <c r="M469" i="3"/>
  <c r="L469" i="3"/>
  <c r="E469" i="3"/>
  <c r="P468" i="3"/>
  <c r="L468" i="3" s="1"/>
  <c r="M468" i="3"/>
  <c r="P467" i="3"/>
  <c r="O467" i="3" s="1"/>
  <c r="P466" i="3"/>
  <c r="J466" i="3" s="1"/>
  <c r="L466" i="3"/>
  <c r="H466" i="3"/>
  <c r="E466" i="3"/>
  <c r="P465" i="3"/>
  <c r="E465" i="3" s="1"/>
  <c r="P464" i="3"/>
  <c r="M464" i="3"/>
  <c r="K464" i="3"/>
  <c r="F464" i="3"/>
  <c r="P463" i="3"/>
  <c r="O463" i="3" s="1"/>
  <c r="P462" i="3"/>
  <c r="K462" i="3" s="1"/>
  <c r="P461" i="3"/>
  <c r="P460" i="3"/>
  <c r="N460" i="3" s="1"/>
  <c r="P459" i="3"/>
  <c r="I459" i="3" s="1"/>
  <c r="P458" i="3"/>
  <c r="N458" i="3" s="1"/>
  <c r="E458" i="3"/>
  <c r="P457" i="3"/>
  <c r="M457" i="3" s="1"/>
  <c r="P456" i="3"/>
  <c r="N456" i="3" s="1"/>
  <c r="O456" i="3"/>
  <c r="M456" i="3"/>
  <c r="G456" i="3"/>
  <c r="C456" i="3"/>
  <c r="P455" i="3"/>
  <c r="O455" i="3" s="1"/>
  <c r="P454" i="3"/>
  <c r="C454" i="3" s="1"/>
  <c r="P453" i="3"/>
  <c r="M453" i="3" s="1"/>
  <c r="K453" i="3"/>
  <c r="P452" i="3"/>
  <c r="O452" i="3" s="1"/>
  <c r="D452" i="3"/>
  <c r="C452" i="3"/>
  <c r="P451" i="3"/>
  <c r="N451" i="3" s="1"/>
  <c r="P450" i="3"/>
  <c r="C450" i="3" s="1"/>
  <c r="P449" i="3"/>
  <c r="J449" i="3" s="1"/>
  <c r="N449" i="3"/>
  <c r="M449" i="3"/>
  <c r="H449" i="3"/>
  <c r="F449" i="3"/>
  <c r="P448" i="3"/>
  <c r="J448" i="3" s="1"/>
  <c r="P447" i="3"/>
  <c r="P446" i="3"/>
  <c r="N446" i="3" s="1"/>
  <c r="P445" i="3"/>
  <c r="L445" i="3" s="1"/>
  <c r="P444" i="3"/>
  <c r="O444" i="3" s="1"/>
  <c r="J444" i="3"/>
  <c r="I444" i="3"/>
  <c r="F444" i="3"/>
  <c r="E444" i="3"/>
  <c r="P443" i="3"/>
  <c r="O443" i="3" s="1"/>
  <c r="K443" i="3"/>
  <c r="F443" i="3"/>
  <c r="E443" i="3"/>
  <c r="P442" i="3"/>
  <c r="O442" i="3" s="1"/>
  <c r="P441" i="3"/>
  <c r="O441" i="3" s="1"/>
  <c r="P440" i="3"/>
  <c r="L440" i="3"/>
  <c r="J440" i="3"/>
  <c r="H440" i="3"/>
  <c r="E440" i="3"/>
  <c r="P439" i="3"/>
  <c r="N439" i="3" s="1"/>
  <c r="P438" i="3"/>
  <c r="N438" i="3" s="1"/>
  <c r="P437" i="3"/>
  <c r="J437" i="3" s="1"/>
  <c r="P436" i="3"/>
  <c r="M436" i="3" s="1"/>
  <c r="P435" i="3"/>
  <c r="E435" i="3" s="1"/>
  <c r="P434" i="3"/>
  <c r="L434" i="3" s="1"/>
  <c r="H434" i="3"/>
  <c r="G434" i="3"/>
  <c r="E434" i="3"/>
  <c r="D434" i="3"/>
  <c r="P433" i="3"/>
  <c r="K433" i="3" s="1"/>
  <c r="I433" i="3"/>
  <c r="H433" i="3"/>
  <c r="P432" i="3"/>
  <c r="N432" i="3" s="1"/>
  <c r="M432" i="3"/>
  <c r="L432" i="3"/>
  <c r="I432" i="3"/>
  <c r="D432" i="3"/>
  <c r="P431" i="3"/>
  <c r="O431" i="3" s="1"/>
  <c r="P430" i="3"/>
  <c r="P429" i="3"/>
  <c r="G429" i="3" s="1"/>
  <c r="L429" i="3"/>
  <c r="I429" i="3"/>
  <c r="P428" i="3"/>
  <c r="M428" i="3" s="1"/>
  <c r="P427" i="3"/>
  <c r="O427" i="3" s="1"/>
  <c r="P426" i="3"/>
  <c r="I426" i="3" s="1"/>
  <c r="P425" i="3"/>
  <c r="O425" i="3" s="1"/>
  <c r="L425" i="3"/>
  <c r="K425" i="3"/>
  <c r="I425" i="3"/>
  <c r="H425" i="3"/>
  <c r="E425" i="3"/>
  <c r="P424" i="3"/>
  <c r="O424" i="3" s="1"/>
  <c r="P423" i="3"/>
  <c r="E423" i="3" s="1"/>
  <c r="P422" i="3"/>
  <c r="J422" i="3"/>
  <c r="P421" i="3"/>
  <c r="O421" i="3" s="1"/>
  <c r="H421" i="3"/>
  <c r="P420" i="3"/>
  <c r="M420" i="3" s="1"/>
  <c r="P419" i="3"/>
  <c r="I419" i="3" s="1"/>
  <c r="P418" i="3"/>
  <c r="O418" i="3" s="1"/>
  <c r="L418" i="3"/>
  <c r="K418" i="3"/>
  <c r="H418" i="3"/>
  <c r="G418" i="3"/>
  <c r="P417" i="3"/>
  <c r="L417" i="3" s="1"/>
  <c r="O417" i="3"/>
  <c r="P416" i="3"/>
  <c r="P415" i="3"/>
  <c r="O415" i="3" s="1"/>
  <c r="P414" i="3"/>
  <c r="P413" i="3"/>
  <c r="J413" i="3" s="1"/>
  <c r="P412" i="3"/>
  <c r="F412" i="3" s="1"/>
  <c r="M412" i="3"/>
  <c r="G412" i="3"/>
  <c r="P411" i="3"/>
  <c r="F411" i="3" s="1"/>
  <c r="P410" i="3"/>
  <c r="N410" i="3" s="1"/>
  <c r="P409" i="3"/>
  <c r="N409" i="3" s="1"/>
  <c r="M409" i="3"/>
  <c r="P408" i="3"/>
  <c r="N408" i="3" s="1"/>
  <c r="P407" i="3"/>
  <c r="K407" i="3" s="1"/>
  <c r="P406" i="3"/>
  <c r="J406" i="3" s="1"/>
  <c r="O406" i="3"/>
  <c r="M406" i="3"/>
  <c r="I406" i="3"/>
  <c r="H406" i="3"/>
  <c r="P405" i="3"/>
  <c r="O405" i="3" s="1"/>
  <c r="P404" i="3"/>
  <c r="N404" i="3" s="1"/>
  <c r="J404" i="3"/>
  <c r="P403" i="3"/>
  <c r="N403" i="3" s="1"/>
  <c r="L403" i="3"/>
  <c r="F403" i="3"/>
  <c r="P402" i="3"/>
  <c r="O402" i="3" s="1"/>
  <c r="P401" i="3"/>
  <c r="I401" i="3" s="1"/>
  <c r="P400" i="3"/>
  <c r="F400" i="3" s="1"/>
  <c r="O400" i="3"/>
  <c r="H400" i="3"/>
  <c r="E400" i="3"/>
  <c r="C400" i="3"/>
  <c r="P399" i="3"/>
  <c r="M399" i="3" s="1"/>
  <c r="D399" i="3"/>
  <c r="P398" i="3"/>
  <c r="P397" i="3"/>
  <c r="O397" i="3" s="1"/>
  <c r="N397" i="3"/>
  <c r="D397" i="3"/>
  <c r="P396" i="3"/>
  <c r="I396" i="3" s="1"/>
  <c r="P395" i="3"/>
  <c r="I395" i="3" s="1"/>
  <c r="P394" i="3"/>
  <c r="J394" i="3" s="1"/>
  <c r="N394" i="3"/>
  <c r="K394" i="3"/>
  <c r="H394" i="3"/>
  <c r="P393" i="3"/>
  <c r="L393" i="3" s="1"/>
  <c r="N393" i="3"/>
  <c r="P392" i="3"/>
  <c r="P391" i="3"/>
  <c r="G391" i="3" s="1"/>
  <c r="O391" i="3"/>
  <c r="N391" i="3"/>
  <c r="M391" i="3"/>
  <c r="F391" i="3"/>
  <c r="E391" i="3"/>
  <c r="C391" i="3"/>
  <c r="P390" i="3"/>
  <c r="E390" i="3" s="1"/>
  <c r="P389" i="3"/>
  <c r="K389" i="3" s="1"/>
  <c r="J389" i="3"/>
  <c r="I389" i="3"/>
  <c r="H389" i="3"/>
  <c r="G389" i="3"/>
  <c r="F389" i="3"/>
  <c r="P388" i="3"/>
  <c r="N388" i="3" s="1"/>
  <c r="P387" i="3"/>
  <c r="N387" i="3" s="1"/>
  <c r="P386" i="3"/>
  <c r="N386" i="3" s="1"/>
  <c r="P385" i="3"/>
  <c r="F385" i="3" s="1"/>
  <c r="J385" i="3"/>
  <c r="I385" i="3"/>
  <c r="E385" i="3"/>
  <c r="P384" i="3"/>
  <c r="L384" i="3" s="1"/>
  <c r="P383" i="3"/>
  <c r="O383" i="3" s="1"/>
  <c r="P382" i="3"/>
  <c r="P381" i="3"/>
  <c r="P380" i="3"/>
  <c r="N380" i="3" s="1"/>
  <c r="M380" i="3"/>
  <c r="P379" i="3"/>
  <c r="N379" i="3" s="1"/>
  <c r="P378" i="3"/>
  <c r="K378" i="3" s="1"/>
  <c r="P377" i="3"/>
  <c r="N377" i="3" s="1"/>
  <c r="P376" i="3"/>
  <c r="O376" i="3" s="1"/>
  <c r="P375" i="3"/>
  <c r="I375" i="3" s="1"/>
  <c r="N375" i="3"/>
  <c r="G375" i="3"/>
  <c r="F375" i="3"/>
  <c r="P374" i="3"/>
  <c r="P373" i="3"/>
  <c r="N373" i="3" s="1"/>
  <c r="M373" i="3"/>
  <c r="I373" i="3"/>
  <c r="C373" i="3"/>
  <c r="P372" i="3"/>
  <c r="N372" i="3" s="1"/>
  <c r="P371" i="3"/>
  <c r="O371" i="3" s="1"/>
  <c r="P370" i="3"/>
  <c r="O370" i="3" s="1"/>
  <c r="P369" i="3"/>
  <c r="P368" i="3"/>
  <c r="N368" i="3" s="1"/>
  <c r="P367" i="3"/>
  <c r="K367" i="3" s="1"/>
  <c r="P366" i="3"/>
  <c r="M366" i="3" s="1"/>
  <c r="P365" i="3"/>
  <c r="O365" i="3" s="1"/>
  <c r="P364" i="3"/>
  <c r="N364" i="3" s="1"/>
  <c r="P363" i="3"/>
  <c r="J363" i="3" s="1"/>
  <c r="N363" i="3"/>
  <c r="G363" i="3"/>
  <c r="P362" i="3"/>
  <c r="O362" i="3" s="1"/>
  <c r="K362" i="3"/>
  <c r="I362" i="3"/>
  <c r="F362" i="3"/>
  <c r="C362" i="3"/>
  <c r="P361" i="3"/>
  <c r="C361" i="3" s="1"/>
  <c r="P360" i="3"/>
  <c r="H360" i="3" s="1"/>
  <c r="G360" i="3"/>
  <c r="P359" i="3"/>
  <c r="O359" i="3" s="1"/>
  <c r="F359" i="3"/>
  <c r="P358" i="3"/>
  <c r="N358" i="3" s="1"/>
  <c r="P357" i="3"/>
  <c r="O357" i="3" s="1"/>
  <c r="N357" i="3"/>
  <c r="P356" i="3"/>
  <c r="O356" i="3" s="1"/>
  <c r="P355" i="3"/>
  <c r="N355" i="3" s="1"/>
  <c r="P354" i="3"/>
  <c r="O354" i="3" s="1"/>
  <c r="P353" i="3"/>
  <c r="K353" i="3" s="1"/>
  <c r="P352" i="3"/>
  <c r="J352" i="3" s="1"/>
  <c r="L352" i="3"/>
  <c r="E352" i="3"/>
  <c r="P351" i="3"/>
  <c r="O351" i="3" s="1"/>
  <c r="P350" i="3"/>
  <c r="O350" i="3" s="1"/>
  <c r="P349" i="3"/>
  <c r="M349" i="3" s="1"/>
  <c r="K349" i="3"/>
  <c r="H349" i="3"/>
  <c r="D349" i="3"/>
  <c r="C349" i="3"/>
  <c r="P348" i="3"/>
  <c r="F348" i="3" s="1"/>
  <c r="N348" i="3"/>
  <c r="M348" i="3"/>
  <c r="K348" i="3"/>
  <c r="J348" i="3"/>
  <c r="I348" i="3"/>
  <c r="E348" i="3"/>
  <c r="C348" i="3"/>
  <c r="P347" i="3"/>
  <c r="M347" i="3" s="1"/>
  <c r="N347" i="3"/>
  <c r="L347" i="3"/>
  <c r="F347" i="3"/>
  <c r="P346" i="3"/>
  <c r="O346" i="3" s="1"/>
  <c r="P345" i="3"/>
  <c r="O345" i="3" s="1"/>
  <c r="P344" i="3"/>
  <c r="L344" i="3" s="1"/>
  <c r="P343" i="3"/>
  <c r="N343" i="3" s="1"/>
  <c r="P342" i="3"/>
  <c r="J342" i="3" s="1"/>
  <c r="K342" i="3"/>
  <c r="I342" i="3"/>
  <c r="E342" i="3"/>
  <c r="P341" i="3"/>
  <c r="C341" i="3" s="1"/>
  <c r="P340" i="3"/>
  <c r="K340" i="3" s="1"/>
  <c r="O340" i="3"/>
  <c r="E340" i="3"/>
  <c r="P339" i="3"/>
  <c r="J339" i="3" s="1"/>
  <c r="N339" i="3"/>
  <c r="L339" i="3"/>
  <c r="I339" i="3"/>
  <c r="G339" i="3"/>
  <c r="C339" i="3"/>
  <c r="P338" i="3"/>
  <c r="O338" i="3" s="1"/>
  <c r="J338" i="3"/>
  <c r="P337" i="3"/>
  <c r="K337" i="3" s="1"/>
  <c r="P336" i="3"/>
  <c r="L336" i="3" s="1"/>
  <c r="P335" i="3"/>
  <c r="N335" i="3" s="1"/>
  <c r="P334" i="3"/>
  <c r="C334" i="3" s="1"/>
  <c r="D334" i="3"/>
  <c r="P333" i="3"/>
  <c r="E333" i="3" s="1"/>
  <c r="G333" i="3"/>
  <c r="F333" i="3"/>
  <c r="P332" i="3"/>
  <c r="M332" i="3" s="1"/>
  <c r="P331" i="3"/>
  <c r="O331" i="3" s="1"/>
  <c r="K331" i="3"/>
  <c r="P330" i="3"/>
  <c r="N330" i="3" s="1"/>
  <c r="L330" i="3"/>
  <c r="J330" i="3"/>
  <c r="P329" i="3"/>
  <c r="P328" i="3"/>
  <c r="L328" i="3" s="1"/>
  <c r="P327" i="3"/>
  <c r="M327" i="3" s="1"/>
  <c r="P326" i="3"/>
  <c r="O326" i="3" s="1"/>
  <c r="M326" i="3"/>
  <c r="P325" i="3"/>
  <c r="J325" i="3" s="1"/>
  <c r="P324" i="3"/>
  <c r="O324" i="3" s="1"/>
  <c r="G324" i="3"/>
  <c r="C324" i="3"/>
  <c r="P323" i="3"/>
  <c r="I323" i="3" s="1"/>
  <c r="E323" i="3"/>
  <c r="P322" i="3"/>
  <c r="H322" i="3" s="1"/>
  <c r="P321" i="3"/>
  <c r="O321" i="3" s="1"/>
  <c r="D321" i="3"/>
  <c r="P320" i="3"/>
  <c r="I320" i="3" s="1"/>
  <c r="L320" i="3"/>
  <c r="E320" i="3"/>
  <c r="P319" i="3"/>
  <c r="L319" i="3" s="1"/>
  <c r="N319" i="3"/>
  <c r="K319" i="3"/>
  <c r="J319" i="3"/>
  <c r="H319" i="3"/>
  <c r="P318" i="3"/>
  <c r="O318" i="3" s="1"/>
  <c r="P317" i="3"/>
  <c r="M317" i="3" s="1"/>
  <c r="P316" i="3"/>
  <c r="P315" i="3"/>
  <c r="E315" i="3" s="1"/>
  <c r="P314" i="3"/>
  <c r="G314" i="3" s="1"/>
  <c r="P313" i="3"/>
  <c r="G313" i="3" s="1"/>
  <c r="M313" i="3"/>
  <c r="I313" i="3"/>
  <c r="E313" i="3"/>
  <c r="D313" i="3"/>
  <c r="P312" i="3"/>
  <c r="O312" i="3" s="1"/>
  <c r="M312" i="3"/>
  <c r="E312" i="3"/>
  <c r="D312" i="3"/>
  <c r="C312" i="3"/>
  <c r="P311" i="3"/>
  <c r="P310" i="3"/>
  <c r="F310" i="3" s="1"/>
  <c r="P309" i="3"/>
  <c r="F309" i="3" s="1"/>
  <c r="J309" i="3"/>
  <c r="I309" i="3"/>
  <c r="G309" i="3"/>
  <c r="E309" i="3"/>
  <c r="P308" i="3"/>
  <c r="F308" i="3"/>
  <c r="P307" i="3"/>
  <c r="J307" i="3" s="1"/>
  <c r="P306" i="3"/>
  <c r="N306" i="3" s="1"/>
  <c r="P305" i="3"/>
  <c r="O305" i="3" s="1"/>
  <c r="P304" i="3"/>
  <c r="I304" i="3" s="1"/>
  <c r="P303" i="3"/>
  <c r="E303" i="3" s="1"/>
  <c r="P302" i="3"/>
  <c r="C302" i="3" s="1"/>
  <c r="P301" i="3"/>
  <c r="O301" i="3" s="1"/>
  <c r="P300" i="3"/>
  <c r="N300" i="3" s="1"/>
  <c r="P299" i="3"/>
  <c r="F299" i="3" s="1"/>
  <c r="P298" i="3"/>
  <c r="P297" i="3"/>
  <c r="K297" i="3"/>
  <c r="P296" i="3"/>
  <c r="P295" i="3"/>
  <c r="L295" i="3" s="1"/>
  <c r="I295" i="3"/>
  <c r="F295" i="3"/>
  <c r="P294" i="3"/>
  <c r="N294" i="3" s="1"/>
  <c r="P293" i="3"/>
  <c r="N293" i="3"/>
  <c r="P292" i="3"/>
  <c r="O292" i="3" s="1"/>
  <c r="P291" i="3"/>
  <c r="N291" i="3" s="1"/>
  <c r="H291" i="3"/>
  <c r="C291" i="3"/>
  <c r="P290" i="3"/>
  <c r="K290" i="3" s="1"/>
  <c r="O290" i="3"/>
  <c r="E290" i="3"/>
  <c r="D290" i="3"/>
  <c r="C290" i="3"/>
  <c r="P289" i="3"/>
  <c r="P288" i="3"/>
  <c r="J288" i="3" s="1"/>
  <c r="P287" i="3"/>
  <c r="L287" i="3" s="1"/>
  <c r="H287" i="3"/>
  <c r="P286" i="3"/>
  <c r="M286" i="3" s="1"/>
  <c r="P285" i="3"/>
  <c r="G285" i="3" s="1"/>
  <c r="P284" i="3"/>
  <c r="K284" i="3" s="1"/>
  <c r="L284" i="3"/>
  <c r="J284" i="3"/>
  <c r="P283" i="3"/>
  <c r="G283" i="3" s="1"/>
  <c r="O283" i="3"/>
  <c r="L283" i="3"/>
  <c r="K283" i="3"/>
  <c r="H283" i="3"/>
  <c r="E283" i="3"/>
  <c r="C283" i="3"/>
  <c r="P282" i="3"/>
  <c r="K282" i="3" s="1"/>
  <c r="P281" i="3"/>
  <c r="O281" i="3" s="1"/>
  <c r="N281" i="3"/>
  <c r="J281" i="3"/>
  <c r="H281" i="3"/>
  <c r="P280" i="3"/>
  <c r="F280" i="3" s="1"/>
  <c r="O280" i="3"/>
  <c r="J280" i="3"/>
  <c r="H280" i="3"/>
  <c r="C280" i="3"/>
  <c r="P279" i="3"/>
  <c r="O279" i="3" s="1"/>
  <c r="C279" i="3"/>
  <c r="P278" i="3"/>
  <c r="O278" i="3" s="1"/>
  <c r="N278" i="3"/>
  <c r="D278" i="3"/>
  <c r="P277" i="3"/>
  <c r="K277" i="3" s="1"/>
  <c r="P276" i="3"/>
  <c r="P275" i="3"/>
  <c r="P274" i="3"/>
  <c r="P273" i="3"/>
  <c r="L273" i="3" s="1"/>
  <c r="P272" i="3"/>
  <c r="N272" i="3" s="1"/>
  <c r="D272" i="3"/>
  <c r="P271" i="3"/>
  <c r="P270" i="3"/>
  <c r="O270" i="3" s="1"/>
  <c r="P269" i="3"/>
  <c r="K269" i="3" s="1"/>
  <c r="I269" i="3"/>
  <c r="G269" i="3"/>
  <c r="P268" i="3"/>
  <c r="O268" i="3" s="1"/>
  <c r="E268" i="3"/>
  <c r="D268" i="3"/>
  <c r="P267" i="3"/>
  <c r="O267" i="3" s="1"/>
  <c r="D267" i="3"/>
  <c r="P266" i="3"/>
  <c r="P265" i="3"/>
  <c r="J265" i="3" s="1"/>
  <c r="P264" i="3"/>
  <c r="D264" i="3" s="1"/>
  <c r="P263" i="3"/>
  <c r="P262" i="3"/>
  <c r="H262" i="3" s="1"/>
  <c r="P261" i="3"/>
  <c r="H261" i="3" s="1"/>
  <c r="P260" i="3"/>
  <c r="I260" i="3" s="1"/>
  <c r="P259" i="3"/>
  <c r="J259" i="3" s="1"/>
  <c r="P258" i="3"/>
  <c r="N258" i="3" s="1"/>
  <c r="L258" i="3"/>
  <c r="P257" i="3"/>
  <c r="O257" i="3" s="1"/>
  <c r="P256" i="3"/>
  <c r="N256" i="3" s="1"/>
  <c r="P255" i="3"/>
  <c r="K255" i="3" s="1"/>
  <c r="O255" i="3"/>
  <c r="F255" i="3"/>
  <c r="E255" i="3"/>
  <c r="P254" i="3"/>
  <c r="P253" i="3"/>
  <c r="N253" i="3" s="1"/>
  <c r="P252" i="3"/>
  <c r="G252" i="3"/>
  <c r="D252" i="3"/>
  <c r="P251" i="3"/>
  <c r="P250" i="3"/>
  <c r="J250" i="3" s="1"/>
  <c r="P249" i="3"/>
  <c r="J249" i="3" s="1"/>
  <c r="L249" i="3"/>
  <c r="F249" i="3"/>
  <c r="P248" i="3"/>
  <c r="N248" i="3" s="1"/>
  <c r="F248" i="3"/>
  <c r="P247" i="3"/>
  <c r="O247" i="3" s="1"/>
  <c r="H247" i="3"/>
  <c r="P246" i="3"/>
  <c r="P245" i="3"/>
  <c r="M245" i="3" s="1"/>
  <c r="O245" i="3"/>
  <c r="N245" i="3"/>
  <c r="H245" i="3"/>
  <c r="G245" i="3"/>
  <c r="P244" i="3"/>
  <c r="O244" i="3" s="1"/>
  <c r="P243" i="3"/>
  <c r="O243" i="3" s="1"/>
  <c r="P242" i="3"/>
  <c r="I242" i="3"/>
  <c r="P241" i="3"/>
  <c r="H241" i="3" s="1"/>
  <c r="P240" i="3"/>
  <c r="M240" i="3" s="1"/>
  <c r="P239" i="3"/>
  <c r="P238" i="3"/>
  <c r="N238" i="3" s="1"/>
  <c r="P237" i="3"/>
  <c r="O237" i="3" s="1"/>
  <c r="K237" i="3"/>
  <c r="F237" i="3"/>
  <c r="P236" i="3"/>
  <c r="I236" i="3"/>
  <c r="E236" i="3"/>
  <c r="P235" i="3"/>
  <c r="N235" i="3"/>
  <c r="P234" i="3"/>
  <c r="J234" i="3" s="1"/>
  <c r="P233" i="3"/>
  <c r="N233" i="3" s="1"/>
  <c r="O233" i="3"/>
  <c r="M233" i="3"/>
  <c r="L233" i="3"/>
  <c r="K233" i="3"/>
  <c r="J233" i="3"/>
  <c r="H233" i="3"/>
  <c r="G233" i="3"/>
  <c r="E233" i="3"/>
  <c r="D233" i="3"/>
  <c r="P232" i="3"/>
  <c r="N232" i="3" s="1"/>
  <c r="M232" i="3"/>
  <c r="L232" i="3"/>
  <c r="F232" i="3"/>
  <c r="P231" i="3"/>
  <c r="O231" i="3" s="1"/>
  <c r="P230" i="3"/>
  <c r="K230" i="3" s="1"/>
  <c r="P229" i="3"/>
  <c r="P228" i="3"/>
  <c r="P227" i="3"/>
  <c r="N227" i="3" s="1"/>
  <c r="P226" i="3"/>
  <c r="H226" i="3" s="1"/>
  <c r="P225" i="3"/>
  <c r="I225" i="3" s="1"/>
  <c r="O225" i="3"/>
  <c r="N225" i="3"/>
  <c r="L225" i="3"/>
  <c r="K225" i="3"/>
  <c r="D225" i="3"/>
  <c r="P224" i="3"/>
  <c r="O224" i="3" s="1"/>
  <c r="P223" i="3"/>
  <c r="K223" i="3" s="1"/>
  <c r="P222" i="3"/>
  <c r="J222" i="3"/>
  <c r="P221" i="3"/>
  <c r="O221" i="3" s="1"/>
  <c r="P220" i="3"/>
  <c r="O220" i="3" s="1"/>
  <c r="P219" i="3"/>
  <c r="O219" i="3" s="1"/>
  <c r="P218" i="3"/>
  <c r="F218" i="3" s="1"/>
  <c r="N218" i="3"/>
  <c r="K218" i="3"/>
  <c r="H218" i="3"/>
  <c r="C218" i="3"/>
  <c r="P217" i="3"/>
  <c r="P216" i="3"/>
  <c r="M216" i="3" s="1"/>
  <c r="N216" i="3"/>
  <c r="P215" i="3"/>
  <c r="L215" i="3" s="1"/>
  <c r="P214" i="3"/>
  <c r="I214" i="3" s="1"/>
  <c r="O214" i="3"/>
  <c r="N214" i="3"/>
  <c r="K214" i="3"/>
  <c r="H214" i="3"/>
  <c r="P213" i="3"/>
  <c r="O213" i="3" s="1"/>
  <c r="P212" i="3"/>
  <c r="J212" i="3" s="1"/>
  <c r="O212" i="3"/>
  <c r="D212" i="3"/>
  <c r="C212" i="3"/>
  <c r="P211" i="3"/>
  <c r="O211" i="3" s="1"/>
  <c r="K211" i="3"/>
  <c r="G211" i="3"/>
  <c r="P210" i="3"/>
  <c r="O210" i="3" s="1"/>
  <c r="P209" i="3"/>
  <c r="P208" i="3"/>
  <c r="P207" i="3"/>
  <c r="L207" i="3" s="1"/>
  <c r="P206" i="3"/>
  <c r="N206" i="3" s="1"/>
  <c r="O206" i="3"/>
  <c r="C206" i="3"/>
  <c r="P205" i="3"/>
  <c r="C205" i="3" s="1"/>
  <c r="P204" i="3"/>
  <c r="P203" i="3"/>
  <c r="N203" i="3" s="1"/>
  <c r="P202" i="3"/>
  <c r="D202" i="3" s="1"/>
  <c r="P201" i="3"/>
  <c r="I201" i="3" s="1"/>
  <c r="F201" i="3"/>
  <c r="D201" i="3"/>
  <c r="P200" i="3"/>
  <c r="E200" i="3" s="1"/>
  <c r="M200" i="3"/>
  <c r="L200" i="3"/>
  <c r="H200" i="3"/>
  <c r="P199" i="3"/>
  <c r="O199" i="3" s="1"/>
  <c r="P198" i="3"/>
  <c r="F198" i="3" s="1"/>
  <c r="P197" i="3"/>
  <c r="D197" i="3" s="1"/>
  <c r="P196" i="3"/>
  <c r="O196" i="3"/>
  <c r="J196" i="3"/>
  <c r="H196" i="3"/>
  <c r="P195" i="3"/>
  <c r="O195" i="3" s="1"/>
  <c r="N195" i="3"/>
  <c r="M195" i="3"/>
  <c r="C195" i="3"/>
  <c r="P194" i="3"/>
  <c r="P193" i="3"/>
  <c r="P192" i="3"/>
  <c r="P191" i="3"/>
  <c r="I191" i="3" s="1"/>
  <c r="P190" i="3"/>
  <c r="O190" i="3" s="1"/>
  <c r="P189" i="3"/>
  <c r="O189" i="3" s="1"/>
  <c r="N189" i="3"/>
  <c r="M189" i="3"/>
  <c r="L189" i="3"/>
  <c r="I189" i="3"/>
  <c r="H189" i="3"/>
  <c r="F189" i="3"/>
  <c r="E189" i="3"/>
  <c r="D189" i="3"/>
  <c r="C189" i="3"/>
  <c r="P188" i="3"/>
  <c r="I188" i="3" s="1"/>
  <c r="O188" i="3"/>
  <c r="M188" i="3"/>
  <c r="K188" i="3"/>
  <c r="D188" i="3"/>
  <c r="C188" i="3"/>
  <c r="P187" i="3"/>
  <c r="G187" i="3" s="1"/>
  <c r="P186" i="3"/>
  <c r="N186" i="3" s="1"/>
  <c r="O186" i="3"/>
  <c r="L186" i="3"/>
  <c r="I186" i="3"/>
  <c r="H186" i="3"/>
  <c r="E186" i="3"/>
  <c r="D186" i="3"/>
  <c r="P185" i="3"/>
  <c r="N185" i="3" s="1"/>
  <c r="M185" i="3"/>
  <c r="L185" i="3"/>
  <c r="I185" i="3"/>
  <c r="C185" i="3"/>
  <c r="P184" i="3"/>
  <c r="O184" i="3" s="1"/>
  <c r="P183" i="3"/>
  <c r="L183" i="3" s="1"/>
  <c r="O183" i="3"/>
  <c r="N183" i="3"/>
  <c r="M183" i="3"/>
  <c r="J183" i="3"/>
  <c r="I183" i="3"/>
  <c r="H183" i="3"/>
  <c r="G183" i="3"/>
  <c r="F183" i="3"/>
  <c r="E183" i="3"/>
  <c r="D183" i="3"/>
  <c r="C183" i="3"/>
  <c r="P182" i="3"/>
  <c r="K182" i="3" s="1"/>
  <c r="I182" i="3"/>
  <c r="P181" i="3"/>
  <c r="E181" i="3"/>
  <c r="P180" i="3"/>
  <c r="F180" i="3" s="1"/>
  <c r="P179" i="3"/>
  <c r="I179" i="3" s="1"/>
  <c r="P178" i="3"/>
  <c r="O178" i="3" s="1"/>
  <c r="L178" i="3"/>
  <c r="K178" i="3"/>
  <c r="G178" i="3"/>
  <c r="P177" i="3"/>
  <c r="N177" i="3" s="1"/>
  <c r="P176" i="3"/>
  <c r="P175" i="3"/>
  <c r="O175" i="3" s="1"/>
  <c r="K175" i="3"/>
  <c r="F175" i="3"/>
  <c r="P174" i="3"/>
  <c r="H174" i="3" s="1"/>
  <c r="L174" i="3"/>
  <c r="K174" i="3"/>
  <c r="C174" i="3"/>
  <c r="P173" i="3"/>
  <c r="O173" i="3" s="1"/>
  <c r="P172" i="3"/>
  <c r="N172" i="3" s="1"/>
  <c r="M172" i="3"/>
  <c r="J172" i="3"/>
  <c r="F172" i="3"/>
  <c r="E172" i="3"/>
  <c r="P171" i="3"/>
  <c r="F171" i="3" s="1"/>
  <c r="J171" i="3"/>
  <c r="P170" i="3"/>
  <c r="I170" i="3" s="1"/>
  <c r="N170" i="3"/>
  <c r="M170" i="3"/>
  <c r="C170" i="3"/>
  <c r="P169" i="3"/>
  <c r="O169" i="3" s="1"/>
  <c r="P168" i="3"/>
  <c r="K168" i="3" s="1"/>
  <c r="E168" i="3"/>
  <c r="P167" i="3"/>
  <c r="P166" i="3"/>
  <c r="J166" i="3" s="1"/>
  <c r="N166" i="3"/>
  <c r="M166" i="3"/>
  <c r="P165" i="3"/>
  <c r="G165" i="3" s="1"/>
  <c r="P164" i="3"/>
  <c r="N164" i="3" s="1"/>
  <c r="J164" i="3"/>
  <c r="I164" i="3"/>
  <c r="P163" i="3"/>
  <c r="O163" i="3" s="1"/>
  <c r="P162" i="3"/>
  <c r="N162" i="3" s="1"/>
  <c r="P161" i="3"/>
  <c r="N161" i="3" s="1"/>
  <c r="M161" i="3"/>
  <c r="G161" i="3"/>
  <c r="D161" i="3"/>
  <c r="P160" i="3"/>
  <c r="K160" i="3"/>
  <c r="P159" i="3"/>
  <c r="P158" i="3"/>
  <c r="O158" i="3" s="1"/>
  <c r="P157" i="3"/>
  <c r="H157" i="3" s="1"/>
  <c r="P156" i="3"/>
  <c r="K156" i="3" s="1"/>
  <c r="O156" i="3"/>
  <c r="M156" i="3"/>
  <c r="H156" i="3"/>
  <c r="G156" i="3"/>
  <c r="F156" i="3"/>
  <c r="E156" i="3"/>
  <c r="D156" i="3"/>
  <c r="P155" i="3"/>
  <c r="O155" i="3" s="1"/>
  <c r="P154" i="3"/>
  <c r="F154" i="3"/>
  <c r="C154" i="3"/>
  <c r="P153" i="3"/>
  <c r="P152" i="3"/>
  <c r="L152" i="3" s="1"/>
  <c r="P151" i="3"/>
  <c r="P150" i="3"/>
  <c r="I150" i="3" s="1"/>
  <c r="P149" i="3"/>
  <c r="M149" i="3" s="1"/>
  <c r="I149" i="3"/>
  <c r="G149" i="3"/>
  <c r="E149" i="3"/>
  <c r="P148" i="3"/>
  <c r="O148" i="3" s="1"/>
  <c r="P147" i="3"/>
  <c r="O147" i="3" s="1"/>
  <c r="P146" i="3"/>
  <c r="P145" i="3"/>
  <c r="K145" i="3" s="1"/>
  <c r="N145" i="3"/>
  <c r="P144" i="3"/>
  <c r="O144" i="3"/>
  <c r="D144" i="3"/>
  <c r="P143" i="3"/>
  <c r="N143" i="3" s="1"/>
  <c r="P142" i="3"/>
  <c r="N142" i="3" s="1"/>
  <c r="O142" i="3"/>
  <c r="L142" i="3"/>
  <c r="K142" i="3"/>
  <c r="J142" i="3"/>
  <c r="I142" i="3"/>
  <c r="H142" i="3"/>
  <c r="G142" i="3"/>
  <c r="F142" i="3"/>
  <c r="E142" i="3"/>
  <c r="D142" i="3"/>
  <c r="P141" i="3"/>
  <c r="H141" i="3" s="1"/>
  <c r="O141" i="3"/>
  <c r="N141" i="3"/>
  <c r="M141" i="3"/>
  <c r="L141" i="3"/>
  <c r="K141" i="3"/>
  <c r="J141" i="3"/>
  <c r="I141" i="3"/>
  <c r="G141" i="3"/>
  <c r="E141" i="3"/>
  <c r="C141" i="3"/>
  <c r="P140" i="3"/>
  <c r="N140" i="3" s="1"/>
  <c r="O140" i="3"/>
  <c r="J140" i="3"/>
  <c r="P139" i="3"/>
  <c r="M139" i="3" s="1"/>
  <c r="G139" i="3"/>
  <c r="D139" i="3"/>
  <c r="P138" i="3"/>
  <c r="P137" i="3"/>
  <c r="O137" i="3"/>
  <c r="N137" i="3"/>
  <c r="K137" i="3"/>
  <c r="D137" i="3"/>
  <c r="P136" i="3"/>
  <c r="M136" i="3" s="1"/>
  <c r="O136" i="3"/>
  <c r="P135" i="3"/>
  <c r="F135" i="3"/>
  <c r="P134" i="3"/>
  <c r="N134" i="3" s="1"/>
  <c r="L134" i="3"/>
  <c r="K134" i="3"/>
  <c r="H134" i="3"/>
  <c r="G134" i="3"/>
  <c r="E134" i="3"/>
  <c r="P133" i="3"/>
  <c r="K133" i="3" s="1"/>
  <c r="C133" i="3"/>
  <c r="P132" i="3"/>
  <c r="N132" i="3" s="1"/>
  <c r="O132" i="3"/>
  <c r="L132" i="3"/>
  <c r="P131" i="3"/>
  <c r="J131" i="3" s="1"/>
  <c r="K131" i="3"/>
  <c r="P130" i="3"/>
  <c r="H130" i="3" s="1"/>
  <c r="N130" i="3"/>
  <c r="M130" i="3"/>
  <c r="K130" i="3"/>
  <c r="J130" i="3"/>
  <c r="I130" i="3"/>
  <c r="E130" i="3"/>
  <c r="C130" i="3"/>
  <c r="P129" i="3"/>
  <c r="M129" i="3" s="1"/>
  <c r="O129" i="3"/>
  <c r="N129" i="3"/>
  <c r="L129" i="3"/>
  <c r="G129" i="3"/>
  <c r="P128" i="3"/>
  <c r="M128" i="3" s="1"/>
  <c r="P127" i="3"/>
  <c r="J127" i="3" s="1"/>
  <c r="L127" i="3"/>
  <c r="K127" i="3"/>
  <c r="I127" i="3"/>
  <c r="H127" i="3"/>
  <c r="P126" i="3"/>
  <c r="N126" i="3"/>
  <c r="M126" i="3"/>
  <c r="E126" i="3"/>
  <c r="D126" i="3"/>
  <c r="P125" i="3"/>
  <c r="O125" i="3" s="1"/>
  <c r="P124" i="3"/>
  <c r="N124" i="3" s="1"/>
  <c r="P123" i="3"/>
  <c r="E123" i="3" s="1"/>
  <c r="P122" i="3"/>
  <c r="P121" i="3"/>
  <c r="O121" i="3" s="1"/>
  <c r="H121" i="3"/>
  <c r="G121" i="3"/>
  <c r="P120" i="3"/>
  <c r="L120" i="3" s="1"/>
  <c r="K120" i="3"/>
  <c r="J120" i="3"/>
  <c r="I120" i="3"/>
  <c r="G120" i="3"/>
  <c r="D120" i="3"/>
  <c r="P119" i="3"/>
  <c r="L119" i="3"/>
  <c r="K119" i="3"/>
  <c r="I119" i="3"/>
  <c r="E119" i="3"/>
  <c r="D119" i="3"/>
  <c r="P118" i="3"/>
  <c r="O118" i="3" s="1"/>
  <c r="P117" i="3"/>
  <c r="O117" i="3" s="1"/>
  <c r="P116" i="3"/>
  <c r="M116" i="3" s="1"/>
  <c r="P115" i="3"/>
  <c r="P114" i="3"/>
  <c r="O114" i="3" s="1"/>
  <c r="P113" i="3"/>
  <c r="N113" i="3" s="1"/>
  <c r="P112" i="3"/>
  <c r="G112" i="3" s="1"/>
  <c r="O112" i="3"/>
  <c r="M112" i="3"/>
  <c r="E112" i="3"/>
  <c r="D112" i="3"/>
  <c r="C112" i="3"/>
  <c r="P111" i="3"/>
  <c r="P110" i="3"/>
  <c r="O110" i="3" s="1"/>
  <c r="P109" i="3"/>
  <c r="L109" i="3" s="1"/>
  <c r="H109" i="3"/>
  <c r="F109" i="3"/>
  <c r="P108" i="3"/>
  <c r="N108" i="3" s="1"/>
  <c r="P107" i="3"/>
  <c r="O107" i="3" s="1"/>
  <c r="L107" i="3"/>
  <c r="F107" i="3"/>
  <c r="D107" i="3"/>
  <c r="C107" i="3"/>
  <c r="P106" i="3"/>
  <c r="O106" i="3" s="1"/>
  <c r="P105" i="3"/>
  <c r="N105" i="3" s="1"/>
  <c r="P104" i="3"/>
  <c r="O104" i="3" s="1"/>
  <c r="P103" i="3"/>
  <c r="O103" i="3" s="1"/>
  <c r="P102" i="3"/>
  <c r="N102" i="3" s="1"/>
  <c r="I102" i="3"/>
  <c r="F102" i="3"/>
  <c r="E102" i="3"/>
  <c r="P101" i="3"/>
  <c r="O101" i="3" s="1"/>
  <c r="H101" i="3"/>
  <c r="D101" i="3"/>
  <c r="P100" i="3"/>
  <c r="O100" i="3" s="1"/>
  <c r="P99" i="3"/>
  <c r="E99" i="3" s="1"/>
  <c r="G99" i="3"/>
  <c r="D99" i="3"/>
  <c r="P98" i="3"/>
  <c r="O98" i="3"/>
  <c r="M98" i="3"/>
  <c r="L98" i="3"/>
  <c r="K98" i="3"/>
  <c r="J98" i="3"/>
  <c r="I98" i="3"/>
  <c r="H98" i="3"/>
  <c r="F98" i="3"/>
  <c r="E98" i="3"/>
  <c r="D98" i="3"/>
  <c r="P97" i="3"/>
  <c r="M97" i="3" s="1"/>
  <c r="K97" i="3"/>
  <c r="P96" i="3"/>
  <c r="N96" i="3" s="1"/>
  <c r="E96" i="3"/>
  <c r="C96" i="3"/>
  <c r="P95" i="3"/>
  <c r="L95" i="3" s="1"/>
  <c r="P94" i="3"/>
  <c r="N94" i="3" s="1"/>
  <c r="M94" i="3"/>
  <c r="P93" i="3"/>
  <c r="O93" i="3" s="1"/>
  <c r="I93" i="3"/>
  <c r="E93" i="3"/>
  <c r="D93" i="3"/>
  <c r="C93" i="3"/>
  <c r="P92" i="3"/>
  <c r="O92" i="3" s="1"/>
  <c r="P91" i="3"/>
  <c r="O91" i="3" s="1"/>
  <c r="I91" i="3"/>
  <c r="G91" i="3"/>
  <c r="D91" i="3"/>
  <c r="P90" i="3"/>
  <c r="M90" i="3" s="1"/>
  <c r="O90" i="3"/>
  <c r="J90" i="3"/>
  <c r="P89" i="3"/>
  <c r="O89" i="3" s="1"/>
  <c r="G89" i="3"/>
  <c r="E89" i="3"/>
  <c r="P88" i="3"/>
  <c r="K88" i="3" s="1"/>
  <c r="O88" i="3"/>
  <c r="P87" i="3"/>
  <c r="J87" i="3" s="1"/>
  <c r="P86" i="3"/>
  <c r="D86" i="3" s="1"/>
  <c r="P85" i="3"/>
  <c r="I85" i="3" s="1"/>
  <c r="N85" i="3"/>
  <c r="D85" i="3"/>
  <c r="P84" i="3"/>
  <c r="D84" i="3" s="1"/>
  <c r="P83" i="3"/>
  <c r="N83" i="3" s="1"/>
  <c r="P82" i="3"/>
  <c r="G82" i="3" s="1"/>
  <c r="P81" i="3"/>
  <c r="J81" i="3" s="1"/>
  <c r="P80" i="3"/>
  <c r="K80" i="3" s="1"/>
  <c r="G80" i="3"/>
  <c r="D80" i="3"/>
  <c r="P79" i="3"/>
  <c r="G79" i="3" s="1"/>
  <c r="F79" i="3"/>
  <c r="D79" i="3"/>
  <c r="P78" i="3"/>
  <c r="H78" i="3" s="1"/>
  <c r="P77" i="3"/>
  <c r="N77" i="3" s="1"/>
  <c r="P76" i="3"/>
  <c r="J76" i="3" s="1"/>
  <c r="P75" i="3"/>
  <c r="G75" i="3" s="1"/>
  <c r="N75" i="3"/>
  <c r="M75" i="3"/>
  <c r="P74" i="3"/>
  <c r="L74" i="3"/>
  <c r="P73" i="3"/>
  <c r="M73" i="3" s="1"/>
  <c r="E73" i="3"/>
  <c r="D73" i="3"/>
  <c r="P72" i="3"/>
  <c r="K72" i="3" s="1"/>
  <c r="P71" i="3"/>
  <c r="L71" i="3" s="1"/>
  <c r="N71" i="3"/>
  <c r="K71" i="3"/>
  <c r="J71" i="3"/>
  <c r="H71" i="3"/>
  <c r="F71" i="3"/>
  <c r="D71" i="3"/>
  <c r="C71" i="3"/>
  <c r="P70" i="3"/>
  <c r="O70" i="3" s="1"/>
  <c r="I70" i="3"/>
  <c r="F70" i="3"/>
  <c r="C70" i="3"/>
  <c r="P69" i="3"/>
  <c r="N69" i="3" s="1"/>
  <c r="P68" i="3"/>
  <c r="J68" i="3" s="1"/>
  <c r="P67" i="3"/>
  <c r="E67" i="3" s="1"/>
  <c r="P66" i="3"/>
  <c r="L66" i="3" s="1"/>
  <c r="P65" i="3"/>
  <c r="N65" i="3" s="1"/>
  <c r="M65" i="3"/>
  <c r="K65" i="3"/>
  <c r="J65" i="3"/>
  <c r="I65" i="3"/>
  <c r="G65" i="3"/>
  <c r="F65" i="3"/>
  <c r="D65" i="3"/>
  <c r="P64" i="3"/>
  <c r="G64" i="3" s="1"/>
  <c r="K64" i="3"/>
  <c r="C64" i="3"/>
  <c r="P63" i="3"/>
  <c r="J63" i="3" s="1"/>
  <c r="P62" i="3"/>
  <c r="M62" i="3" s="1"/>
  <c r="P61" i="3"/>
  <c r="O61" i="3" s="1"/>
  <c r="P60" i="3"/>
  <c r="G60" i="3" s="1"/>
  <c r="H60" i="3"/>
  <c r="P59" i="3"/>
  <c r="J59" i="3" s="1"/>
  <c r="O59" i="3"/>
  <c r="P58" i="3"/>
  <c r="G58" i="3" s="1"/>
  <c r="P57" i="3"/>
  <c r="K57" i="3" s="1"/>
  <c r="P56" i="3"/>
  <c r="H56" i="3" s="1"/>
  <c r="P55" i="3"/>
  <c r="N55" i="3" s="1"/>
  <c r="P54" i="3"/>
  <c r="N54" i="3" s="1"/>
  <c r="M54" i="3"/>
  <c r="L54" i="3"/>
  <c r="K54" i="3"/>
  <c r="J54" i="3"/>
  <c r="H54" i="3"/>
  <c r="F54" i="3"/>
  <c r="E54" i="3"/>
  <c r="D54" i="3"/>
  <c r="P53" i="3"/>
  <c r="F53" i="3" s="1"/>
  <c r="N53" i="3"/>
  <c r="K53" i="3"/>
  <c r="J53" i="3"/>
  <c r="C53" i="3"/>
  <c r="P52" i="3"/>
  <c r="I52" i="3" s="1"/>
  <c r="P51" i="3"/>
  <c r="L51" i="3" s="1"/>
  <c r="D51" i="3"/>
  <c r="P50" i="3"/>
  <c r="E50" i="3" s="1"/>
  <c r="L50" i="3"/>
  <c r="I50" i="3"/>
  <c r="H50" i="3"/>
  <c r="P49" i="3"/>
  <c r="G49" i="3" s="1"/>
  <c r="P48" i="3"/>
  <c r="K48" i="3" s="1"/>
  <c r="O48" i="3"/>
  <c r="N48" i="3"/>
  <c r="M48" i="3"/>
  <c r="F48" i="3"/>
  <c r="P47" i="3"/>
  <c r="I47" i="3" s="1"/>
  <c r="P46" i="3"/>
  <c r="H46" i="3" s="1"/>
  <c r="N46" i="3"/>
  <c r="L46" i="3"/>
  <c r="J46" i="3"/>
  <c r="G46" i="3"/>
  <c r="E46" i="3"/>
  <c r="C46" i="3"/>
  <c r="P45" i="3"/>
  <c r="I45" i="3" s="1"/>
  <c r="P44" i="3"/>
  <c r="O44" i="3" s="1"/>
  <c r="P43" i="3"/>
  <c r="N43" i="3" s="1"/>
  <c r="O43" i="3"/>
  <c r="M43" i="3"/>
  <c r="J43" i="3"/>
  <c r="G43" i="3"/>
  <c r="D43" i="3"/>
  <c r="P42" i="3"/>
  <c r="G42" i="3" s="1"/>
  <c r="P41" i="3"/>
  <c r="M41" i="3" s="1"/>
  <c r="P40" i="3"/>
  <c r="O40" i="3" s="1"/>
  <c r="P39" i="3"/>
  <c r="O39" i="3" s="1"/>
  <c r="P38" i="3"/>
  <c r="G38" i="3" s="1"/>
  <c r="L38" i="3"/>
  <c r="J38" i="3"/>
  <c r="P37" i="3"/>
  <c r="J37" i="3" s="1"/>
  <c r="O37" i="3"/>
  <c r="N37" i="3"/>
  <c r="M37" i="3"/>
  <c r="P36" i="3"/>
  <c r="P35" i="3"/>
  <c r="N35" i="3" s="1"/>
  <c r="K35" i="3"/>
  <c r="J35" i="3"/>
  <c r="I35" i="3"/>
  <c r="P34" i="3"/>
  <c r="H34" i="3" s="1"/>
  <c r="O34" i="3"/>
  <c r="L34" i="3"/>
  <c r="D34" i="3"/>
  <c r="P33" i="3"/>
  <c r="N33" i="3" s="1"/>
  <c r="P32" i="3"/>
  <c r="N32" i="3" s="1"/>
  <c r="O32" i="3"/>
  <c r="L32" i="3"/>
  <c r="K32" i="3"/>
  <c r="F32" i="3"/>
  <c r="E32" i="3"/>
  <c r="D32" i="3"/>
  <c r="P31" i="3"/>
  <c r="F31" i="3" s="1"/>
  <c r="P30" i="3"/>
  <c r="E30" i="3" s="1"/>
  <c r="O30" i="3"/>
  <c r="D30" i="3"/>
  <c r="C30" i="3"/>
  <c r="P29" i="3"/>
  <c r="O29" i="3" s="1"/>
  <c r="P28" i="3"/>
  <c r="E28" i="3" s="1"/>
  <c r="P27" i="3"/>
  <c r="G27" i="3" s="1"/>
  <c r="L27" i="3"/>
  <c r="E27" i="3"/>
  <c r="D27" i="3"/>
  <c r="C27" i="3"/>
  <c r="P26" i="3"/>
  <c r="O26" i="3" s="1"/>
  <c r="P25" i="3"/>
  <c r="I25" i="3" s="1"/>
  <c r="P24" i="3"/>
  <c r="J24" i="3" s="1"/>
  <c r="P23" i="3"/>
  <c r="I23" i="3" s="1"/>
  <c r="O23" i="3"/>
  <c r="M23" i="3"/>
  <c r="K23" i="3"/>
  <c r="D23" i="3"/>
  <c r="C23" i="3"/>
  <c r="P22" i="3"/>
  <c r="D22" i="3" s="1"/>
  <c r="P21" i="3"/>
  <c r="N21" i="3" s="1"/>
  <c r="P20" i="3"/>
  <c r="G20" i="3" s="1"/>
  <c r="N20" i="3"/>
  <c r="K20" i="3"/>
  <c r="J20" i="3"/>
  <c r="C20" i="3"/>
  <c r="P19" i="3"/>
  <c r="O19" i="3" s="1"/>
  <c r="P18" i="3"/>
  <c r="G18" i="3" s="1"/>
  <c r="P17" i="3"/>
  <c r="O17" i="3" s="1"/>
  <c r="K17" i="3"/>
  <c r="J17" i="3"/>
  <c r="H17" i="3"/>
  <c r="P16" i="3"/>
  <c r="G16" i="3" s="1"/>
  <c r="H16" i="3"/>
  <c r="E16" i="3"/>
  <c r="D16" i="3"/>
  <c r="P15" i="3"/>
  <c r="O15" i="3" s="1"/>
  <c r="P14" i="3"/>
  <c r="H14" i="3" s="1"/>
  <c r="P13" i="3"/>
  <c r="G13" i="3" s="1"/>
  <c r="O13" i="3"/>
  <c r="N13" i="3"/>
  <c r="K13" i="3"/>
  <c r="J13" i="3"/>
  <c r="I13" i="3"/>
  <c r="F13" i="3"/>
  <c r="D13" i="3"/>
  <c r="C13" i="3"/>
  <c r="P12" i="3"/>
  <c r="H12" i="3" s="1"/>
  <c r="L12" i="3"/>
  <c r="P11" i="3"/>
  <c r="D11" i="3" s="1"/>
  <c r="P10" i="3"/>
  <c r="N10" i="3" s="1"/>
  <c r="O10" i="3"/>
  <c r="M10" i="3"/>
  <c r="P9" i="3"/>
  <c r="F9" i="3" s="1"/>
  <c r="K9" i="3"/>
  <c r="J9" i="3"/>
  <c r="I9" i="3"/>
  <c r="P8" i="3"/>
  <c r="L8" i="3" s="1"/>
  <c r="P7" i="3"/>
  <c r="H7" i="3" s="1"/>
  <c r="P6" i="3"/>
  <c r="O6" i="3" s="1"/>
  <c r="P5" i="3"/>
  <c r="G5" i="3" s="1"/>
  <c r="L5" i="3"/>
  <c r="K5" i="3"/>
  <c r="J5" i="3"/>
  <c r="P4" i="3"/>
  <c r="O4" i="3" s="1"/>
  <c r="P3" i="3"/>
  <c r="I3" i="3" s="1"/>
  <c r="P2" i="3"/>
  <c r="G2" i="3" s="1"/>
  <c r="O2" i="3"/>
  <c r="N2" i="3"/>
  <c r="C2" i="3"/>
  <c r="AC532" i="2"/>
  <c r="AB532" i="2"/>
  <c r="AA532" i="2"/>
  <c r="Z532" i="2"/>
  <c r="Y532" i="2"/>
  <c r="X532" i="2"/>
  <c r="V532" i="2"/>
  <c r="U532" i="2"/>
  <c r="T532" i="2"/>
  <c r="S532" i="2"/>
  <c r="R532" i="2"/>
  <c r="Q532" i="2"/>
  <c r="P532" i="2"/>
  <c r="O532" i="2"/>
  <c r="N532" i="2"/>
  <c r="M532" i="2"/>
  <c r="L532" i="2"/>
  <c r="K532" i="2"/>
  <c r="J532" i="2"/>
  <c r="I532" i="2"/>
  <c r="H532" i="2"/>
  <c r="G532" i="2"/>
  <c r="F532" i="2"/>
  <c r="D7" i="3" l="1"/>
  <c r="F10" i="3"/>
  <c r="I31" i="3"/>
  <c r="J2" i="3"/>
  <c r="C4" i="3"/>
  <c r="E7" i="3"/>
  <c r="H10" i="3"/>
  <c r="M12" i="3"/>
  <c r="M27" i="3"/>
  <c r="K31" i="3"/>
  <c r="F49" i="3"/>
  <c r="E51" i="3"/>
  <c r="L60" i="3"/>
  <c r="M64" i="3"/>
  <c r="K68" i="3"/>
  <c r="K70" i="3"/>
  <c r="O71" i="3"/>
  <c r="K76" i="3"/>
  <c r="D90" i="3"/>
  <c r="J93" i="3"/>
  <c r="D97" i="3"/>
  <c r="H99" i="3"/>
  <c r="K102" i="3"/>
  <c r="I109" i="3"/>
  <c r="G145" i="3"/>
  <c r="L159" i="3"/>
  <c r="M159" i="3"/>
  <c r="N193" i="3"/>
  <c r="C193" i="3"/>
  <c r="E207" i="3"/>
  <c r="L35" i="3"/>
  <c r="I2" i="3"/>
  <c r="K2" i="3"/>
  <c r="E4" i="3"/>
  <c r="F7" i="3"/>
  <c r="I10" i="3"/>
  <c r="I21" i="3"/>
  <c r="N27" i="3"/>
  <c r="L31" i="3"/>
  <c r="M32" i="3"/>
  <c r="D35" i="3"/>
  <c r="C37" i="3"/>
  <c r="J49" i="3"/>
  <c r="F51" i="3"/>
  <c r="D57" i="3"/>
  <c r="O60" i="3"/>
  <c r="N64" i="3"/>
  <c r="E66" i="3"/>
  <c r="L68" i="3"/>
  <c r="M70" i="3"/>
  <c r="L76" i="3"/>
  <c r="F90" i="3"/>
  <c r="E92" i="3"/>
  <c r="K93" i="3"/>
  <c r="E97" i="3"/>
  <c r="I99" i="3"/>
  <c r="L102" i="3"/>
  <c r="J109" i="3"/>
  <c r="F113" i="3"/>
  <c r="I133" i="3"/>
  <c r="N135" i="3"/>
  <c r="J135" i="3"/>
  <c r="H145" i="3"/>
  <c r="N194" i="3"/>
  <c r="K194" i="3"/>
  <c r="I194" i="3"/>
  <c r="J202" i="3"/>
  <c r="H202" i="3"/>
  <c r="G202" i="3"/>
  <c r="K207" i="3"/>
  <c r="N217" i="3"/>
  <c r="O217" i="3"/>
  <c r="C223" i="3"/>
  <c r="N239" i="3"/>
  <c r="G239" i="3"/>
  <c r="G261" i="3"/>
  <c r="D261" i="3"/>
  <c r="O261" i="3"/>
  <c r="J261" i="3"/>
  <c r="I261" i="3"/>
  <c r="E261" i="3"/>
  <c r="J21" i="3"/>
  <c r="O27" i="3"/>
  <c r="M31" i="3"/>
  <c r="E35" i="3"/>
  <c r="E37" i="3"/>
  <c r="C48" i="3"/>
  <c r="L49" i="3"/>
  <c r="E57" i="3"/>
  <c r="N66" i="3"/>
  <c r="M68" i="3"/>
  <c r="G72" i="3"/>
  <c r="E75" i="3"/>
  <c r="M76" i="3"/>
  <c r="D81" i="3"/>
  <c r="O87" i="3"/>
  <c r="H90" i="3"/>
  <c r="G92" i="3"/>
  <c r="H97" i="3"/>
  <c r="E108" i="3"/>
  <c r="F131" i="3"/>
  <c r="N139" i="3"/>
  <c r="O139" i="3"/>
  <c r="F139" i="3"/>
  <c r="E139" i="3"/>
  <c r="J145" i="3"/>
  <c r="H150" i="3"/>
  <c r="F160" i="3"/>
  <c r="L160" i="3"/>
  <c r="E179" i="3"/>
  <c r="D200" i="3"/>
  <c r="D203" i="3"/>
  <c r="D223" i="3"/>
  <c r="C240" i="3"/>
  <c r="O302" i="3"/>
  <c r="E302" i="3"/>
  <c r="L302" i="3"/>
  <c r="L2" i="3"/>
  <c r="F4" i="3"/>
  <c r="G7" i="3"/>
  <c r="J10" i="3"/>
  <c r="M2" i="3"/>
  <c r="M4" i="3"/>
  <c r="K10" i="3"/>
  <c r="N19" i="3"/>
  <c r="K21" i="3"/>
  <c r="N31" i="3"/>
  <c r="G35" i="3"/>
  <c r="F37" i="3"/>
  <c r="L41" i="3"/>
  <c r="D48" i="3"/>
  <c r="M49" i="3"/>
  <c r="L52" i="3"/>
  <c r="F57" i="3"/>
  <c r="G61" i="3"/>
  <c r="N68" i="3"/>
  <c r="I72" i="3"/>
  <c r="K75" i="3"/>
  <c r="O76" i="3"/>
  <c r="I90" i="3"/>
  <c r="H92" i="3"/>
  <c r="F94" i="3"/>
  <c r="J97" i="3"/>
  <c r="J102" i="3"/>
  <c r="C102" i="3"/>
  <c r="G108" i="3"/>
  <c r="H110" i="3"/>
  <c r="G127" i="3"/>
  <c r="G131" i="3"/>
  <c r="C134" i="3"/>
  <c r="F207" i="3"/>
  <c r="M207" i="3"/>
  <c r="H207" i="3"/>
  <c r="G207" i="3"/>
  <c r="N207" i="3"/>
  <c r="G223" i="3"/>
  <c r="G240" i="3"/>
  <c r="N49" i="3"/>
  <c r="N52" i="3"/>
  <c r="O57" i="3"/>
  <c r="L61" i="3"/>
  <c r="O68" i="3"/>
  <c r="L72" i="3"/>
  <c r="C88" i="3"/>
  <c r="I92" i="3"/>
  <c r="I108" i="3"/>
  <c r="O115" i="3"/>
  <c r="N115" i="3"/>
  <c r="I131" i="3"/>
  <c r="O151" i="3"/>
  <c r="E151" i="3"/>
  <c r="G151" i="3"/>
  <c r="O179" i="3"/>
  <c r="H179" i="3"/>
  <c r="G179" i="3"/>
  <c r="G203" i="3"/>
  <c r="L203" i="3"/>
  <c r="F203" i="3"/>
  <c r="J223" i="3"/>
  <c r="M226" i="3"/>
  <c r="F226" i="3"/>
  <c r="F83" i="3"/>
  <c r="N97" i="3"/>
  <c r="J108" i="3"/>
  <c r="O111" i="3"/>
  <c r="K111" i="3"/>
  <c r="E124" i="3"/>
  <c r="F145" i="3"/>
  <c r="C145" i="3"/>
  <c r="M145" i="3"/>
  <c r="L145" i="3"/>
  <c r="I145" i="3"/>
  <c r="J167" i="3"/>
  <c r="K167" i="3"/>
  <c r="F240" i="3"/>
  <c r="D240" i="3"/>
  <c r="O240" i="3"/>
  <c r="N240" i="3"/>
  <c r="L240" i="3"/>
  <c r="K240" i="3"/>
  <c r="H240" i="3"/>
  <c r="E240" i="3"/>
  <c r="C246" i="3"/>
  <c r="N246" i="3"/>
  <c r="O296" i="3"/>
  <c r="D296" i="3"/>
  <c r="O311" i="3"/>
  <c r="C311" i="3"/>
  <c r="D311" i="3"/>
  <c r="O97" i="3"/>
  <c r="M117" i="3"/>
  <c r="H124" i="3"/>
  <c r="N146" i="3"/>
  <c r="J146" i="3"/>
  <c r="K146" i="3"/>
  <c r="I153" i="3"/>
  <c r="J153" i="3"/>
  <c r="M223" i="3"/>
  <c r="E223" i="3"/>
  <c r="O223" i="3"/>
  <c r="N223" i="3"/>
  <c r="I223" i="3"/>
  <c r="H223" i="3"/>
  <c r="F223" i="3"/>
  <c r="N228" i="3"/>
  <c r="K228" i="3"/>
  <c r="F266" i="3"/>
  <c r="D266" i="3"/>
  <c r="O266" i="3"/>
  <c r="F282" i="3"/>
  <c r="M282" i="3"/>
  <c r="E282" i="3"/>
  <c r="O282" i="3"/>
  <c r="L314" i="3"/>
  <c r="E314" i="3"/>
  <c r="C314" i="3"/>
  <c r="K314" i="3"/>
  <c r="I314" i="3"/>
  <c r="H314" i="3"/>
  <c r="F314" i="3"/>
  <c r="G33" i="3"/>
  <c r="C68" i="3"/>
  <c r="E2" i="3"/>
  <c r="E3" i="3"/>
  <c r="N131" i="3"/>
  <c r="H131" i="3"/>
  <c r="E131" i="3"/>
  <c r="L131" i="3"/>
  <c r="N181" i="3"/>
  <c r="C181" i="3"/>
  <c r="I200" i="3"/>
  <c r="F200" i="3"/>
  <c r="O200" i="3"/>
  <c r="C200" i="3"/>
  <c r="N200" i="3"/>
  <c r="K200" i="3"/>
  <c r="J200" i="3"/>
  <c r="G200" i="3"/>
  <c r="O229" i="3"/>
  <c r="K229" i="3"/>
  <c r="J229" i="3"/>
  <c r="N236" i="3"/>
  <c r="L236" i="3"/>
  <c r="K236" i="3"/>
  <c r="D2" i="3"/>
  <c r="C12" i="3"/>
  <c r="L13" i="3"/>
  <c r="L20" i="3"/>
  <c r="H27" i="3"/>
  <c r="H32" i="3"/>
  <c r="M34" i="3"/>
  <c r="M35" i="3"/>
  <c r="F68" i="3"/>
  <c r="F73" i="3"/>
  <c r="L137" i="3"/>
  <c r="C137" i="3"/>
  <c r="J177" i="3"/>
  <c r="M177" i="3"/>
  <c r="C177" i="3"/>
  <c r="N247" i="3"/>
  <c r="I247" i="3"/>
  <c r="G247" i="3"/>
  <c r="E247" i="3"/>
  <c r="C247" i="3"/>
  <c r="N298" i="3"/>
  <c r="I298" i="3"/>
  <c r="E68" i="3"/>
  <c r="G76" i="3"/>
  <c r="M108" i="3"/>
  <c r="K108" i="3"/>
  <c r="F2" i="3"/>
  <c r="F3" i="3"/>
  <c r="H76" i="3"/>
  <c r="H2" i="3"/>
  <c r="G3" i="3"/>
  <c r="K12" i="3"/>
  <c r="M13" i="3"/>
  <c r="I17" i="3"/>
  <c r="M20" i="3"/>
  <c r="L23" i="3"/>
  <c r="K27" i="3"/>
  <c r="J32" i="3"/>
  <c r="N34" i="3"/>
  <c r="O35" i="3"/>
  <c r="K38" i="3"/>
  <c r="L43" i="3"/>
  <c r="M46" i="3"/>
  <c r="C49" i="3"/>
  <c r="M53" i="3"/>
  <c r="C60" i="3"/>
  <c r="I64" i="3"/>
  <c r="L65" i="3"/>
  <c r="G68" i="3"/>
  <c r="G70" i="3"/>
  <c r="H73" i="3"/>
  <c r="I76" i="3"/>
  <c r="H85" i="3"/>
  <c r="K89" i="3"/>
  <c r="H91" i="3"/>
  <c r="H93" i="3"/>
  <c r="O96" i="3"/>
  <c r="F99" i="3"/>
  <c r="G102" i="3"/>
  <c r="G109" i="3"/>
  <c r="L138" i="3"/>
  <c r="K138" i="3"/>
  <c r="K144" i="3"/>
  <c r="M144" i="3"/>
  <c r="F144" i="3"/>
  <c r="D158" i="3"/>
  <c r="O260" i="3"/>
  <c r="L260" i="3"/>
  <c r="K260" i="3"/>
  <c r="G260" i="3"/>
  <c r="F260" i="3"/>
  <c r="E260" i="3"/>
  <c r="D68" i="3"/>
  <c r="E49" i="3"/>
  <c r="I68" i="3"/>
  <c r="E120" i="3"/>
  <c r="O120" i="3"/>
  <c r="O128" i="3"/>
  <c r="I128" i="3"/>
  <c r="O134" i="3"/>
  <c r="M134" i="3"/>
  <c r="J134" i="3"/>
  <c r="I134" i="3"/>
  <c r="F134" i="3"/>
  <c r="E145" i="3"/>
  <c r="C207" i="3"/>
  <c r="C261" i="3"/>
  <c r="I171" i="3"/>
  <c r="G182" i="3"/>
  <c r="N212" i="3"/>
  <c r="M218" i="3"/>
  <c r="E225" i="3"/>
  <c r="I237" i="3"/>
  <c r="E248" i="3"/>
  <c r="M280" i="3"/>
  <c r="N283" i="3"/>
  <c r="G287" i="3"/>
  <c r="D309" i="3"/>
  <c r="H313" i="3"/>
  <c r="M318" i="3"/>
  <c r="J320" i="3"/>
  <c r="F322" i="3"/>
  <c r="N325" i="3"/>
  <c r="C331" i="3"/>
  <c r="K332" i="3"/>
  <c r="I335" i="3"/>
  <c r="K339" i="3"/>
  <c r="K347" i="3"/>
  <c r="L348" i="3"/>
  <c r="J349" i="3"/>
  <c r="K352" i="3"/>
  <c r="J357" i="3"/>
  <c r="L363" i="3"/>
  <c r="M372" i="3"/>
  <c r="H375" i="3"/>
  <c r="D379" i="3"/>
  <c r="K384" i="3"/>
  <c r="D391" i="3"/>
  <c r="K393" i="3"/>
  <c r="C404" i="3"/>
  <c r="O411" i="3"/>
  <c r="K413" i="3"/>
  <c r="M417" i="3"/>
  <c r="F425" i="3"/>
  <c r="F427" i="3"/>
  <c r="C434" i="3"/>
  <c r="G441" i="3"/>
  <c r="N443" i="3"/>
  <c r="H445" i="3"/>
  <c r="K449" i="3"/>
  <c r="J456" i="3"/>
  <c r="H462" i="3"/>
  <c r="F466" i="3"/>
  <c r="H469" i="3"/>
  <c r="E472" i="3"/>
  <c r="E477" i="3"/>
  <c r="I480" i="3"/>
  <c r="K482" i="3"/>
  <c r="O485" i="3"/>
  <c r="E488" i="3"/>
  <c r="N489" i="3"/>
  <c r="I493" i="3"/>
  <c r="C499" i="3"/>
  <c r="C502" i="3"/>
  <c r="E505" i="3"/>
  <c r="M510" i="3"/>
  <c r="O513" i="3"/>
  <c r="H517" i="3"/>
  <c r="K521" i="3"/>
  <c r="E524" i="3"/>
  <c r="K527" i="3"/>
  <c r="E331" i="3"/>
  <c r="D343" i="3"/>
  <c r="L413" i="3"/>
  <c r="G427" i="3"/>
  <c r="O445" i="3"/>
  <c r="C453" i="3"/>
  <c r="M462" i="3"/>
  <c r="M480" i="3"/>
  <c r="C497" i="3"/>
  <c r="K517" i="3"/>
  <c r="L521" i="3"/>
  <c r="F524" i="3"/>
  <c r="L237" i="3"/>
  <c r="D279" i="3"/>
  <c r="J287" i="3"/>
  <c r="J313" i="3"/>
  <c r="N320" i="3"/>
  <c r="G331" i="3"/>
  <c r="C333" i="3"/>
  <c r="L343" i="3"/>
  <c r="L349" i="3"/>
  <c r="M413" i="3"/>
  <c r="L427" i="3"/>
  <c r="I439" i="3"/>
  <c r="J129" i="3"/>
  <c r="L130" i="3"/>
  <c r="L156" i="3"/>
  <c r="D164" i="3"/>
  <c r="D172" i="3"/>
  <c r="D174" i="3"/>
  <c r="F186" i="3"/>
  <c r="J189" i="3"/>
  <c r="M225" i="3"/>
  <c r="F233" i="3"/>
  <c r="M237" i="3"/>
  <c r="C245" i="3"/>
  <c r="D249" i="3"/>
  <c r="D255" i="3"/>
  <c r="N279" i="3"/>
  <c r="E281" i="3"/>
  <c r="D283" i="3"/>
  <c r="H284" i="3"/>
  <c r="N287" i="3"/>
  <c r="F304" i="3"/>
  <c r="H309" i="3"/>
  <c r="K313" i="3"/>
  <c r="O320" i="3"/>
  <c r="I331" i="3"/>
  <c r="D333" i="3"/>
  <c r="N337" i="3"/>
  <c r="M343" i="3"/>
  <c r="O349" i="3"/>
  <c r="I358" i="3"/>
  <c r="F370" i="3"/>
  <c r="D373" i="3"/>
  <c r="M376" i="3"/>
  <c r="G385" i="3"/>
  <c r="G394" i="3"/>
  <c r="H412" i="3"/>
  <c r="N413" i="3"/>
  <c r="E418" i="3"/>
  <c r="J421" i="3"/>
  <c r="J425" i="3"/>
  <c r="M427" i="3"/>
  <c r="F434" i="3"/>
  <c r="L439" i="3"/>
  <c r="C443" i="3"/>
  <c r="N453" i="3"/>
  <c r="O469" i="3"/>
  <c r="F473" i="3"/>
  <c r="H478" i="3"/>
  <c r="O482" i="3"/>
  <c r="F486" i="3"/>
  <c r="F490" i="3"/>
  <c r="O493" i="3"/>
  <c r="F497" i="3"/>
  <c r="I511" i="3"/>
  <c r="I524" i="3"/>
  <c r="K528" i="3"/>
  <c r="L313" i="3"/>
  <c r="J331" i="3"/>
  <c r="M365" i="3"/>
  <c r="C410" i="3"/>
  <c r="L412" i="3"/>
  <c r="O413" i="3"/>
  <c r="N427" i="3"/>
  <c r="M439" i="3"/>
  <c r="E450" i="3"/>
  <c r="J478" i="3"/>
  <c r="G497" i="3"/>
  <c r="J507" i="3"/>
  <c r="C515" i="3"/>
  <c r="D522" i="3"/>
  <c r="K524" i="3"/>
  <c r="N528" i="3"/>
  <c r="H497" i="3"/>
  <c r="E515" i="3"/>
  <c r="E161" i="3"/>
  <c r="E170" i="3"/>
  <c r="G172" i="3"/>
  <c r="D178" i="3"/>
  <c r="E185" i="3"/>
  <c r="J186" i="3"/>
  <c r="E195" i="3"/>
  <c r="L214" i="3"/>
  <c r="E218" i="3"/>
  <c r="I245" i="3"/>
  <c r="D280" i="3"/>
  <c r="I283" i="3"/>
  <c r="L309" i="3"/>
  <c r="N313" i="3"/>
  <c r="J321" i="3"/>
  <c r="N324" i="3"/>
  <c r="L331" i="3"/>
  <c r="H333" i="3"/>
  <c r="G348" i="3"/>
  <c r="E349" i="3"/>
  <c r="F351" i="3"/>
  <c r="J355" i="3"/>
  <c r="I366" i="3"/>
  <c r="F371" i="3"/>
  <c r="O373" i="3"/>
  <c r="G377" i="3"/>
  <c r="C383" i="3"/>
  <c r="K385" i="3"/>
  <c r="L394" i="3"/>
  <c r="H399" i="3"/>
  <c r="C403" i="3"/>
  <c r="K406" i="3"/>
  <c r="G411" i="3"/>
  <c r="N412" i="3"/>
  <c r="I418" i="3"/>
  <c r="M425" i="3"/>
  <c r="N434" i="3"/>
  <c r="G443" i="3"/>
  <c r="K444" i="3"/>
  <c r="D449" i="3"/>
  <c r="E451" i="3"/>
  <c r="K455" i="3"/>
  <c r="E482" i="3"/>
  <c r="L497" i="3"/>
  <c r="I515" i="3"/>
  <c r="O524" i="3"/>
  <c r="K529" i="3"/>
  <c r="F161" i="3"/>
  <c r="L170" i="3"/>
  <c r="I172" i="3"/>
  <c r="E175" i="3"/>
  <c r="F178" i="3"/>
  <c r="G185" i="3"/>
  <c r="K186" i="3"/>
  <c r="F195" i="3"/>
  <c r="M214" i="3"/>
  <c r="G218" i="3"/>
  <c r="C232" i="3"/>
  <c r="K245" i="3"/>
  <c r="E269" i="3"/>
  <c r="E280" i="3"/>
  <c r="J283" i="3"/>
  <c r="K307" i="3"/>
  <c r="C313" i="3"/>
  <c r="O313" i="3"/>
  <c r="C320" i="3"/>
  <c r="M321" i="3"/>
  <c r="H330" i="3"/>
  <c r="M331" i="3"/>
  <c r="I333" i="3"/>
  <c r="J345" i="3"/>
  <c r="H348" i="3"/>
  <c r="F349" i="3"/>
  <c r="L355" i="3"/>
  <c r="D360" i="3"/>
  <c r="C363" i="3"/>
  <c r="L366" i="3"/>
  <c r="G371" i="3"/>
  <c r="H377" i="3"/>
  <c r="D383" i="3"/>
  <c r="D390" i="3"/>
  <c r="M394" i="3"/>
  <c r="J399" i="3"/>
  <c r="E403" i="3"/>
  <c r="L406" i="3"/>
  <c r="H411" i="3"/>
  <c r="O412" i="3"/>
  <c r="J418" i="3"/>
  <c r="E433" i="3"/>
  <c r="O434" i="3"/>
  <c r="I443" i="3"/>
  <c r="E449" i="3"/>
  <c r="M451" i="3"/>
  <c r="C469" i="3"/>
  <c r="I471" i="3"/>
  <c r="F482" i="3"/>
  <c r="E485" i="3"/>
  <c r="C487" i="3"/>
  <c r="C493" i="3"/>
  <c r="N497" i="3"/>
  <c r="J500" i="3"/>
  <c r="E513" i="3"/>
  <c r="K515" i="3"/>
  <c r="G523" i="3"/>
  <c r="D320" i="3"/>
  <c r="E325" i="3"/>
  <c r="N331" i="3"/>
  <c r="G349" i="3"/>
  <c r="C352" i="3"/>
  <c r="E360" i="3"/>
  <c r="E363" i="3"/>
  <c r="N366" i="3"/>
  <c r="J371" i="3"/>
  <c r="I377" i="3"/>
  <c r="F383" i="3"/>
  <c r="G390" i="3"/>
  <c r="D393" i="3"/>
  <c r="I411" i="3"/>
  <c r="E424" i="3"/>
  <c r="J443" i="3"/>
  <c r="C445" i="3"/>
  <c r="F460" i="3"/>
  <c r="C465" i="3"/>
  <c r="D469" i="3"/>
  <c r="L475" i="3"/>
  <c r="C480" i="3"/>
  <c r="G482" i="3"/>
  <c r="I485" i="3"/>
  <c r="D487" i="3"/>
  <c r="C489" i="3"/>
  <c r="F513" i="3"/>
  <c r="M515" i="3"/>
  <c r="I523" i="3"/>
  <c r="E530" i="3"/>
  <c r="D322" i="3"/>
  <c r="K325" i="3"/>
  <c r="I393" i="3"/>
  <c r="J411" i="3"/>
  <c r="D413" i="3"/>
  <c r="J417" i="3"/>
  <c r="D427" i="3"/>
  <c r="D445" i="3"/>
  <c r="D480" i="3"/>
  <c r="E489" i="3"/>
  <c r="G130" i="3"/>
  <c r="O161" i="3"/>
  <c r="O172" i="3"/>
  <c r="L175" i="3"/>
  <c r="E182" i="3"/>
  <c r="L218" i="3"/>
  <c r="H237" i="3"/>
  <c r="D248" i="3"/>
  <c r="K280" i="3"/>
  <c r="M283" i="3"/>
  <c r="E287" i="3"/>
  <c r="F313" i="3"/>
  <c r="D318" i="3"/>
  <c r="E322" i="3"/>
  <c r="L325" i="3"/>
  <c r="F332" i="3"/>
  <c r="I349" i="3"/>
  <c r="G352" i="3"/>
  <c r="H357" i="3"/>
  <c r="K363" i="3"/>
  <c r="F372" i="3"/>
  <c r="C384" i="3"/>
  <c r="J393" i="3"/>
  <c r="K411" i="3"/>
  <c r="I413" i="3"/>
  <c r="K417" i="3"/>
  <c r="E427" i="3"/>
  <c r="M443" i="3"/>
  <c r="G445" i="3"/>
  <c r="I449" i="3"/>
  <c r="H456" i="3"/>
  <c r="G469" i="3"/>
  <c r="F480" i="3"/>
  <c r="I482" i="3"/>
  <c r="K485" i="3"/>
  <c r="I489" i="3"/>
  <c r="H493" i="3"/>
  <c r="I510" i="3"/>
  <c r="N513" i="3"/>
  <c r="G521" i="3"/>
  <c r="D524" i="3"/>
  <c r="H527" i="3"/>
  <c r="O122" i="3"/>
  <c r="D122" i="3"/>
  <c r="M16" i="3"/>
  <c r="C42" i="3"/>
  <c r="G6" i="3"/>
  <c r="D10" i="3"/>
  <c r="H6" i="3"/>
  <c r="E10" i="3"/>
  <c r="E13" i="3"/>
  <c r="O16" i="3"/>
  <c r="F21" i="3"/>
  <c r="E22" i="3"/>
  <c r="N23" i="3"/>
  <c r="K24" i="3"/>
  <c r="F27" i="3"/>
  <c r="I28" i="3"/>
  <c r="C31" i="3"/>
  <c r="G32" i="3"/>
  <c r="C34" i="3"/>
  <c r="F35" i="3"/>
  <c r="E38" i="3"/>
  <c r="H39" i="3"/>
  <c r="J42" i="3"/>
  <c r="I43" i="3"/>
  <c r="K45" i="3"/>
  <c r="I46" i="3"/>
  <c r="E48" i="3"/>
  <c r="H49" i="3"/>
  <c r="K50" i="3"/>
  <c r="G54" i="3"/>
  <c r="M56" i="3"/>
  <c r="L57" i="3"/>
  <c r="K59" i="3"/>
  <c r="K60" i="3"/>
  <c r="D62" i="3"/>
  <c r="E64" i="3"/>
  <c r="H65" i="3"/>
  <c r="H68" i="3"/>
  <c r="D70" i="3"/>
  <c r="C75" i="3"/>
  <c r="L78" i="3"/>
  <c r="M79" i="3"/>
  <c r="I87" i="3"/>
  <c r="D89" i="3"/>
  <c r="E90" i="3"/>
  <c r="C91" i="3"/>
  <c r="D92" i="3"/>
  <c r="C97" i="3"/>
  <c r="C99" i="3"/>
  <c r="C103" i="3"/>
  <c r="G106" i="3"/>
  <c r="D108" i="3"/>
  <c r="E109" i="3"/>
  <c r="D111" i="3"/>
  <c r="L112" i="3"/>
  <c r="M115" i="3"/>
  <c r="N118" i="3"/>
  <c r="H119" i="3"/>
  <c r="J119" i="3"/>
  <c r="G119" i="3"/>
  <c r="K123" i="3"/>
  <c r="F125" i="3"/>
  <c r="G132" i="3"/>
  <c r="F133" i="3"/>
  <c r="E133" i="3"/>
  <c r="D133" i="3"/>
  <c r="L133" i="3"/>
  <c r="G138" i="3"/>
  <c r="G140" i="3"/>
  <c r="G150" i="3"/>
  <c r="E167" i="3"/>
  <c r="E24" i="3"/>
  <c r="F86" i="3"/>
  <c r="H86" i="3"/>
  <c r="C5" i="3"/>
  <c r="I6" i="3"/>
  <c r="M57" i="3"/>
  <c r="M59" i="3"/>
  <c r="E62" i="3"/>
  <c r="D67" i="3"/>
  <c r="N79" i="3"/>
  <c r="D82" i="3"/>
  <c r="K83" i="3"/>
  <c r="C83" i="3"/>
  <c r="G86" i="3"/>
  <c r="K87" i="3"/>
  <c r="D95" i="3"/>
  <c r="N101" i="3"/>
  <c r="C101" i="3"/>
  <c r="D103" i="3"/>
  <c r="J106" i="3"/>
  <c r="L123" i="3"/>
  <c r="H125" i="3"/>
  <c r="H152" i="3"/>
  <c r="J152" i="3"/>
  <c r="I152" i="3"/>
  <c r="G152" i="3"/>
  <c r="O152" i="3"/>
  <c r="N152" i="3"/>
  <c r="M152" i="3"/>
  <c r="O157" i="3"/>
  <c r="K157" i="3"/>
  <c r="J157" i="3"/>
  <c r="I157" i="3"/>
  <c r="H163" i="3"/>
  <c r="G163" i="3"/>
  <c r="E163" i="3"/>
  <c r="D163" i="3"/>
  <c r="N163" i="3"/>
  <c r="M163" i="3"/>
  <c r="L163" i="3"/>
  <c r="F167" i="3"/>
  <c r="G21" i="3"/>
  <c r="F22" i="3"/>
  <c r="L24" i="3"/>
  <c r="J28" i="3"/>
  <c r="F38" i="3"/>
  <c r="I39" i="3"/>
  <c r="K42" i="3"/>
  <c r="L45" i="3"/>
  <c r="D5" i="3"/>
  <c r="J6" i="3"/>
  <c r="C9" i="3"/>
  <c r="G10" i="3"/>
  <c r="D12" i="3"/>
  <c r="H13" i="3"/>
  <c r="C16" i="3"/>
  <c r="G17" i="3"/>
  <c r="I20" i="3"/>
  <c r="H21" i="3"/>
  <c r="G22" i="3"/>
  <c r="M24" i="3"/>
  <c r="J27" i="3"/>
  <c r="K28" i="3"/>
  <c r="J31" i="3"/>
  <c r="I32" i="3"/>
  <c r="K34" i="3"/>
  <c r="H35" i="3"/>
  <c r="D37" i="3"/>
  <c r="H38" i="3"/>
  <c r="J39" i="3"/>
  <c r="L42" i="3"/>
  <c r="K43" i="3"/>
  <c r="M45" i="3"/>
  <c r="K46" i="3"/>
  <c r="G48" i="3"/>
  <c r="K49" i="3"/>
  <c r="I53" i="3"/>
  <c r="I54" i="3"/>
  <c r="C57" i="3"/>
  <c r="N57" i="3"/>
  <c r="N59" i="3"/>
  <c r="N60" i="3"/>
  <c r="F62" i="3"/>
  <c r="J64" i="3"/>
  <c r="O72" i="3"/>
  <c r="H72" i="3"/>
  <c r="I75" i="3"/>
  <c r="C79" i="3"/>
  <c r="O79" i="3"/>
  <c r="N82" i="3"/>
  <c r="I86" i="3"/>
  <c r="L87" i="3"/>
  <c r="F89" i="3"/>
  <c r="G90" i="3"/>
  <c r="E91" i="3"/>
  <c r="F92" i="3"/>
  <c r="K95" i="3"/>
  <c r="E101" i="3"/>
  <c r="N103" i="3"/>
  <c r="K106" i="3"/>
  <c r="N112" i="3"/>
  <c r="C119" i="3"/>
  <c r="I122" i="3"/>
  <c r="M123" i="3"/>
  <c r="M125" i="3"/>
  <c r="E135" i="3"/>
  <c r="N136" i="3"/>
  <c r="F136" i="3"/>
  <c r="E136" i="3"/>
  <c r="D136" i="3"/>
  <c r="K136" i="3"/>
  <c r="L140" i="3"/>
  <c r="D153" i="3"/>
  <c r="E190" i="3"/>
  <c r="I67" i="3"/>
  <c r="K67" i="3"/>
  <c r="K6" i="3"/>
  <c r="N22" i="3"/>
  <c r="C24" i="3"/>
  <c r="N24" i="3"/>
  <c r="L28" i="3"/>
  <c r="K39" i="3"/>
  <c r="M42" i="3"/>
  <c r="O45" i="3"/>
  <c r="H62" i="3"/>
  <c r="M67" i="3"/>
  <c r="L84" i="3"/>
  <c r="J84" i="3"/>
  <c r="K86" i="3"/>
  <c r="F101" i="3"/>
  <c r="I116" i="3"/>
  <c r="K122" i="3"/>
  <c r="N123" i="3"/>
  <c r="J138" i="3"/>
  <c r="I138" i="3"/>
  <c r="H138" i="3"/>
  <c r="M138" i="3"/>
  <c r="N150" i="3"/>
  <c r="O150" i="3"/>
  <c r="M150" i="3"/>
  <c r="J150" i="3"/>
  <c r="F150" i="3"/>
  <c r="E150" i="3"/>
  <c r="D150" i="3"/>
  <c r="E153" i="3"/>
  <c r="G190" i="3"/>
  <c r="O22" i="3"/>
  <c r="D24" i="3"/>
  <c r="O24" i="3"/>
  <c r="L39" i="3"/>
  <c r="N42" i="3"/>
  <c r="O62" i="3"/>
  <c r="O67" i="3"/>
  <c r="E79" i="3"/>
  <c r="E83" i="3"/>
  <c r="L86" i="3"/>
  <c r="I89" i="3"/>
  <c r="G101" i="3"/>
  <c r="C104" i="3"/>
  <c r="M106" i="3"/>
  <c r="D106" i="3"/>
  <c r="K116" i="3"/>
  <c r="M122" i="3"/>
  <c r="O123" i="3"/>
  <c r="I132" i="3"/>
  <c r="C132" i="3"/>
  <c r="H132" i="3"/>
  <c r="I135" i="3"/>
  <c r="I167" i="3"/>
  <c r="H167" i="3"/>
  <c r="G167" i="3"/>
  <c r="O167" i="3"/>
  <c r="D167" i="3"/>
  <c r="N167" i="3"/>
  <c r="C167" i="3"/>
  <c r="M167" i="3"/>
  <c r="L167" i="3"/>
  <c r="M187" i="3"/>
  <c r="F187" i="3"/>
  <c r="E187" i="3"/>
  <c r="M190" i="3"/>
  <c r="D190" i="3"/>
  <c r="I190" i="3"/>
  <c r="C190" i="3"/>
  <c r="L190" i="3"/>
  <c r="K190" i="3"/>
  <c r="J190" i="3"/>
  <c r="H190" i="3"/>
  <c r="K198" i="3"/>
  <c r="D198" i="3"/>
  <c r="E198" i="3"/>
  <c r="D46" i="3"/>
  <c r="O46" i="3"/>
  <c r="O49" i="3"/>
  <c r="O51" i="3"/>
  <c r="G57" i="3"/>
  <c r="C59" i="3"/>
  <c r="D60" i="3"/>
  <c r="H61" i="3"/>
  <c r="C63" i="3"/>
  <c r="O65" i="3"/>
  <c r="N70" i="3"/>
  <c r="N76" i="3"/>
  <c r="E76" i="3"/>
  <c r="H79" i="3"/>
  <c r="H80" i="3"/>
  <c r="G83" i="3"/>
  <c r="J85" i="3"/>
  <c r="D87" i="3"/>
  <c r="D88" i="3"/>
  <c r="M89" i="3"/>
  <c r="K90" i="3"/>
  <c r="K91" i="3"/>
  <c r="K92" i="3"/>
  <c r="J96" i="3"/>
  <c r="L97" i="3"/>
  <c r="J99" i="3"/>
  <c r="I101" i="3"/>
  <c r="E105" i="3"/>
  <c r="L108" i="3"/>
  <c r="K109" i="3"/>
  <c r="F112" i="3"/>
  <c r="C123" i="3"/>
  <c r="N153" i="3"/>
  <c r="H153" i="3"/>
  <c r="G153" i="3"/>
  <c r="F153" i="3"/>
  <c r="O153" i="3"/>
  <c r="L153" i="3"/>
  <c r="K153" i="3"/>
  <c r="O159" i="3"/>
  <c r="E159" i="3"/>
  <c r="D159" i="3"/>
  <c r="H165" i="3"/>
  <c r="G191" i="3"/>
  <c r="M5" i="3"/>
  <c r="L9" i="3"/>
  <c r="N12" i="3"/>
  <c r="J16" i="3"/>
  <c r="L21" i="3"/>
  <c r="F24" i="3"/>
  <c r="M38" i="3"/>
  <c r="N5" i="3"/>
  <c r="M9" i="3"/>
  <c r="L10" i="3"/>
  <c r="O12" i="3"/>
  <c r="K16" i="3"/>
  <c r="L17" i="3"/>
  <c r="M21" i="3"/>
  <c r="G24" i="3"/>
  <c r="N38" i="3"/>
  <c r="E43" i="3"/>
  <c r="C44" i="3"/>
  <c r="O54" i="3"/>
  <c r="H57" i="3"/>
  <c r="D59" i="3"/>
  <c r="E60" i="3"/>
  <c r="I61" i="3"/>
  <c r="L63" i="3"/>
  <c r="G71" i="3"/>
  <c r="E71" i="3"/>
  <c r="O73" i="3"/>
  <c r="D76" i="3"/>
  <c r="E77" i="3"/>
  <c r="I79" i="3"/>
  <c r="J80" i="3"/>
  <c r="H83" i="3"/>
  <c r="K85" i="3"/>
  <c r="E87" i="3"/>
  <c r="E88" i="3"/>
  <c r="N89" i="3"/>
  <c r="L90" i="3"/>
  <c r="L91" i="3"/>
  <c r="M92" i="3"/>
  <c r="G93" i="3"/>
  <c r="M93" i="3"/>
  <c r="L96" i="3"/>
  <c r="L99" i="3"/>
  <c r="J101" i="3"/>
  <c r="H105" i="3"/>
  <c r="H112" i="3"/>
  <c r="F114" i="3"/>
  <c r="D123" i="3"/>
  <c r="K135" i="3"/>
  <c r="C135" i="3"/>
  <c r="H135" i="3"/>
  <c r="C152" i="3"/>
  <c r="O162" i="3"/>
  <c r="D162" i="3"/>
  <c r="C162" i="3"/>
  <c r="O168" i="3"/>
  <c r="I168" i="3"/>
  <c r="H168" i="3"/>
  <c r="G168" i="3"/>
  <c r="L6" i="3"/>
  <c r="M176" i="3"/>
  <c r="F176" i="3"/>
  <c r="G176" i="3"/>
  <c r="E176" i="3"/>
  <c r="O5" i="3"/>
  <c r="N9" i="3"/>
  <c r="L16" i="3"/>
  <c r="O21" i="3"/>
  <c r="H24" i="3"/>
  <c r="C35" i="3"/>
  <c r="O38" i="3"/>
  <c r="F43" i="3"/>
  <c r="E44" i="3"/>
  <c r="F46" i="3"/>
  <c r="D49" i="3"/>
  <c r="G50" i="3"/>
  <c r="C52" i="3"/>
  <c r="I57" i="3"/>
  <c r="E59" i="3"/>
  <c r="F60" i="3"/>
  <c r="K61" i="3"/>
  <c r="N63" i="3"/>
  <c r="E65" i="3"/>
  <c r="C66" i="3"/>
  <c r="E69" i="3"/>
  <c r="J70" i="3"/>
  <c r="E70" i="3"/>
  <c r="E72" i="3"/>
  <c r="F76" i="3"/>
  <c r="J79" i="3"/>
  <c r="J83" i="3"/>
  <c r="M85" i="3"/>
  <c r="F87" i="3"/>
  <c r="G88" i="3"/>
  <c r="C94" i="3"/>
  <c r="O99" i="3"/>
  <c r="K101" i="3"/>
  <c r="L105" i="3"/>
  <c r="N109" i="3"/>
  <c r="O109" i="3"/>
  <c r="I112" i="3"/>
  <c r="C118" i="3"/>
  <c r="M119" i="3"/>
  <c r="O126" i="3"/>
  <c r="L126" i="3"/>
  <c r="K126" i="3"/>
  <c r="H126" i="3"/>
  <c r="M133" i="3"/>
  <c r="C136" i="3"/>
  <c r="D152" i="3"/>
  <c r="C163" i="3"/>
  <c r="J191" i="3"/>
  <c r="D191" i="3"/>
  <c r="H191" i="3"/>
  <c r="F191" i="3"/>
  <c r="E191" i="3"/>
  <c r="C191" i="3"/>
  <c r="O191" i="3"/>
  <c r="N191" i="3"/>
  <c r="M191" i="3"/>
  <c r="K191" i="3"/>
  <c r="I123" i="3"/>
  <c r="H123" i="3"/>
  <c r="G123" i="3"/>
  <c r="D21" i="3"/>
  <c r="J57" i="3"/>
  <c r="F59" i="3"/>
  <c r="L77" i="3"/>
  <c r="C77" i="3"/>
  <c r="K79" i="3"/>
  <c r="M80" i="3"/>
  <c r="F80" i="3"/>
  <c r="L83" i="3"/>
  <c r="G87" i="3"/>
  <c r="H89" i="3"/>
  <c r="C89" i="3"/>
  <c r="M91" i="3"/>
  <c r="N91" i="3"/>
  <c r="J92" i="3"/>
  <c r="L92" i="3"/>
  <c r="L101" i="3"/>
  <c r="H108" i="3"/>
  <c r="O108" i="3"/>
  <c r="J112" i="3"/>
  <c r="H115" i="3"/>
  <c r="J118" i="3"/>
  <c r="N119" i="3"/>
  <c r="N120" i="3"/>
  <c r="H120" i="3"/>
  <c r="F120" i="3"/>
  <c r="F123" i="3"/>
  <c r="D125" i="3"/>
  <c r="N133" i="3"/>
  <c r="G136" i="3"/>
  <c r="J137" i="3"/>
  <c r="H137" i="3"/>
  <c r="E137" i="3"/>
  <c r="M137" i="3"/>
  <c r="N144" i="3"/>
  <c r="E152" i="3"/>
  <c r="N154" i="3"/>
  <c r="I154" i="3"/>
  <c r="H154" i="3"/>
  <c r="G154" i="3"/>
  <c r="E157" i="3"/>
  <c r="I163" i="3"/>
  <c r="I24" i="3"/>
  <c r="G28" i="3"/>
  <c r="C38" i="3"/>
  <c r="N16" i="3"/>
  <c r="E21" i="3"/>
  <c r="C22" i="3"/>
  <c r="H28" i="3"/>
  <c r="D38" i="3"/>
  <c r="G39" i="3"/>
  <c r="I42" i="3"/>
  <c r="H43" i="3"/>
  <c r="D45" i="3"/>
  <c r="K56" i="3"/>
  <c r="G59" i="3"/>
  <c r="J60" i="3"/>
  <c r="J74" i="3"/>
  <c r="E74" i="3"/>
  <c r="D78" i="3"/>
  <c r="L79" i="3"/>
  <c r="M83" i="3"/>
  <c r="H87" i="3"/>
  <c r="N90" i="3"/>
  <c r="C90" i="3"/>
  <c r="C92" i="3"/>
  <c r="I96" i="3"/>
  <c r="D96" i="3"/>
  <c r="F97" i="3"/>
  <c r="I97" i="3"/>
  <c r="N98" i="3"/>
  <c r="G98" i="3"/>
  <c r="C100" i="3"/>
  <c r="M101" i="3"/>
  <c r="E106" i="3"/>
  <c r="C108" i="3"/>
  <c r="D109" i="3"/>
  <c r="K112" i="3"/>
  <c r="K115" i="3"/>
  <c r="L118" i="3"/>
  <c r="O119" i="3"/>
  <c r="J123" i="3"/>
  <c r="E125" i="3"/>
  <c r="F132" i="3"/>
  <c r="O133" i="3"/>
  <c r="H136" i="3"/>
  <c r="E138" i="3"/>
  <c r="F149" i="3"/>
  <c r="L149" i="3"/>
  <c r="K149" i="3"/>
  <c r="J149" i="3"/>
  <c r="K152" i="3"/>
  <c r="G157" i="3"/>
  <c r="K163" i="3"/>
  <c r="F196" i="3"/>
  <c r="C196" i="3"/>
  <c r="I196" i="3"/>
  <c r="H222" i="3"/>
  <c r="G222" i="3"/>
  <c r="F222" i="3"/>
  <c r="L222" i="3"/>
  <c r="E234" i="3"/>
  <c r="E244" i="3"/>
  <c r="N254" i="3"/>
  <c r="E254" i="3"/>
  <c r="O263" i="3"/>
  <c r="F263" i="3"/>
  <c r="F276" i="3"/>
  <c r="N276" i="3"/>
  <c r="M276" i="3"/>
  <c r="L276" i="3"/>
  <c r="K276" i="3"/>
  <c r="I276" i="3"/>
  <c r="G276" i="3"/>
  <c r="C276" i="3"/>
  <c r="F151" i="3"/>
  <c r="C156" i="3"/>
  <c r="N156" i="3"/>
  <c r="M160" i="3"/>
  <c r="K164" i="3"/>
  <c r="O166" i="3"/>
  <c r="K171" i="3"/>
  <c r="M174" i="3"/>
  <c r="O177" i="3"/>
  <c r="M178" i="3"/>
  <c r="M181" i="3"/>
  <c r="D185" i="3"/>
  <c r="M194" i="3"/>
  <c r="G197" i="3"/>
  <c r="L211" i="3"/>
  <c r="M212" i="3"/>
  <c r="G212" i="3"/>
  <c r="F212" i="3"/>
  <c r="E212" i="3"/>
  <c r="K212" i="3"/>
  <c r="G234" i="3"/>
  <c r="O239" i="3"/>
  <c r="E239" i="3"/>
  <c r="J244" i="3"/>
  <c r="F272" i="3"/>
  <c r="G293" i="3"/>
  <c r="E293" i="3"/>
  <c r="F293" i="3"/>
  <c r="D293" i="3"/>
  <c r="C293" i="3"/>
  <c r="O293" i="3"/>
  <c r="O297" i="3"/>
  <c r="L297" i="3"/>
  <c r="E297" i="3"/>
  <c r="M297" i="3"/>
  <c r="D297" i="3"/>
  <c r="L164" i="3"/>
  <c r="C173" i="3"/>
  <c r="N174" i="3"/>
  <c r="N175" i="3"/>
  <c r="D175" i="3"/>
  <c r="I195" i="3"/>
  <c r="D195" i="3"/>
  <c r="J195" i="3"/>
  <c r="H197" i="3"/>
  <c r="M201" i="3"/>
  <c r="J201" i="3"/>
  <c r="M211" i="3"/>
  <c r="D213" i="3"/>
  <c r="F215" i="3"/>
  <c r="C222" i="3"/>
  <c r="H224" i="3"/>
  <c r="O228" i="3"/>
  <c r="E228" i="3"/>
  <c r="H234" i="3"/>
  <c r="E241" i="3"/>
  <c r="K244" i="3"/>
  <c r="K258" i="3"/>
  <c r="J258" i="3"/>
  <c r="I258" i="3"/>
  <c r="H258" i="3"/>
  <c r="F258" i="3"/>
  <c r="O258" i="3"/>
  <c r="D258" i="3"/>
  <c r="M258" i="3"/>
  <c r="M264" i="3"/>
  <c r="O264" i="3"/>
  <c r="N264" i="3"/>
  <c r="F264" i="3"/>
  <c r="E264" i="3"/>
  <c r="C264" i="3"/>
  <c r="L272" i="3"/>
  <c r="D294" i="3"/>
  <c r="M303" i="3"/>
  <c r="H303" i="3"/>
  <c r="F303" i="3"/>
  <c r="K303" i="3"/>
  <c r="J303" i="3"/>
  <c r="I303" i="3"/>
  <c r="G303" i="3"/>
  <c r="D303" i="3"/>
  <c r="O164" i="3"/>
  <c r="D173" i="3"/>
  <c r="O174" i="3"/>
  <c r="N178" i="3"/>
  <c r="C178" i="3"/>
  <c r="I181" i="3"/>
  <c r="L181" i="3"/>
  <c r="L194" i="3"/>
  <c r="G194" i="3"/>
  <c r="D196" i="3"/>
  <c r="N213" i="3"/>
  <c r="I215" i="3"/>
  <c r="D222" i="3"/>
  <c r="K224" i="3"/>
  <c r="C229" i="3"/>
  <c r="D232" i="3"/>
  <c r="I234" i="3"/>
  <c r="G241" i="3"/>
  <c r="L244" i="3"/>
  <c r="M247" i="3"/>
  <c r="L247" i="3"/>
  <c r="K247" i="3"/>
  <c r="J247" i="3"/>
  <c r="F247" i="3"/>
  <c r="D259" i="3"/>
  <c r="E265" i="3"/>
  <c r="F294" i="3"/>
  <c r="E178" i="3"/>
  <c r="E196" i="3"/>
  <c r="L208" i="3"/>
  <c r="O208" i="3"/>
  <c r="J211" i="3"/>
  <c r="I211" i="3"/>
  <c r="H211" i="3"/>
  <c r="N211" i="3"/>
  <c r="C211" i="3"/>
  <c r="E222" i="3"/>
  <c r="L224" i="3"/>
  <c r="E226" i="3"/>
  <c r="H229" i="3"/>
  <c r="N244" i="3"/>
  <c r="H265" i="3"/>
  <c r="G272" i="3"/>
  <c r="K272" i="3"/>
  <c r="J272" i="3"/>
  <c r="I272" i="3"/>
  <c r="H272" i="3"/>
  <c r="E272" i="3"/>
  <c r="O272" i="3"/>
  <c r="C272" i="3"/>
  <c r="M272" i="3"/>
  <c r="F381" i="3"/>
  <c r="J381" i="3"/>
  <c r="I381" i="3"/>
  <c r="H381" i="3"/>
  <c r="M381" i="3"/>
  <c r="O381" i="3"/>
  <c r="N381" i="3"/>
  <c r="L381" i="3"/>
  <c r="K381" i="3"/>
  <c r="G381" i="3"/>
  <c r="E381" i="3"/>
  <c r="D381" i="3"/>
  <c r="C381" i="3"/>
  <c r="H213" i="3"/>
  <c r="L213" i="3"/>
  <c r="K213" i="3"/>
  <c r="F213" i="3"/>
  <c r="K215" i="3"/>
  <c r="M215" i="3"/>
  <c r="I222" i="3"/>
  <c r="M234" i="3"/>
  <c r="O234" i="3"/>
  <c r="N234" i="3"/>
  <c r="K234" i="3"/>
  <c r="F234" i="3"/>
  <c r="O241" i="3"/>
  <c r="L241" i="3"/>
  <c r="K241" i="3"/>
  <c r="J241" i="3"/>
  <c r="I241" i="3"/>
  <c r="G251" i="3"/>
  <c r="H251" i="3"/>
  <c r="O259" i="3"/>
  <c r="I259" i="3"/>
  <c r="H259" i="3"/>
  <c r="G259" i="3"/>
  <c r="F259" i="3"/>
  <c r="C259" i="3"/>
  <c r="L259" i="3"/>
  <c r="G294" i="3"/>
  <c r="K294" i="3"/>
  <c r="I294" i="3"/>
  <c r="M294" i="3"/>
  <c r="L294" i="3"/>
  <c r="J294" i="3"/>
  <c r="H294" i="3"/>
  <c r="E294" i="3"/>
  <c r="C294" i="3"/>
  <c r="O294" i="3"/>
  <c r="O299" i="3"/>
  <c r="K299" i="3"/>
  <c r="J299" i="3"/>
  <c r="I299" i="3"/>
  <c r="H299" i="3"/>
  <c r="G299" i="3"/>
  <c r="E299" i="3"/>
  <c r="G224" i="3"/>
  <c r="F224" i="3"/>
  <c r="D224" i="3"/>
  <c r="N224" i="3"/>
  <c r="I244" i="3"/>
  <c r="H244" i="3"/>
  <c r="G244" i="3"/>
  <c r="F244" i="3"/>
  <c r="M244" i="3"/>
  <c r="F265" i="3"/>
  <c r="N265" i="3"/>
  <c r="M265" i="3"/>
  <c r="L265" i="3"/>
  <c r="K265" i="3"/>
  <c r="I265" i="3"/>
  <c r="G265" i="3"/>
  <c r="C265" i="3"/>
  <c r="O329" i="3"/>
  <c r="K329" i="3"/>
  <c r="I329" i="3"/>
  <c r="J329" i="3"/>
  <c r="I117" i="3"/>
  <c r="L121" i="3"/>
  <c r="F124" i="3"/>
  <c r="M127" i="3"/>
  <c r="O130" i="3"/>
  <c r="O131" i="3"/>
  <c r="D134" i="3"/>
  <c r="H139" i="3"/>
  <c r="D145" i="3"/>
  <c r="O145" i="3"/>
  <c r="I156" i="3"/>
  <c r="E160" i="3"/>
  <c r="H161" i="3"/>
  <c r="E164" i="3"/>
  <c r="C166" i="3"/>
  <c r="H172" i="3"/>
  <c r="E174" i="3"/>
  <c r="H175" i="3"/>
  <c r="D177" i="3"/>
  <c r="H178" i="3"/>
  <c r="J188" i="3"/>
  <c r="E188" i="3"/>
  <c r="N188" i="3"/>
  <c r="G195" i="3"/>
  <c r="K196" i="3"/>
  <c r="D211" i="3"/>
  <c r="H212" i="3"/>
  <c r="K222" i="3"/>
  <c r="I226" i="3"/>
  <c r="M229" i="3"/>
  <c r="D247" i="3"/>
  <c r="K248" i="3"/>
  <c r="N275" i="3"/>
  <c r="O275" i="3"/>
  <c r="M275" i="3"/>
  <c r="L275" i="3"/>
  <c r="C275" i="3"/>
  <c r="L291" i="3"/>
  <c r="J315" i="3"/>
  <c r="D315" i="3"/>
  <c r="K315" i="3"/>
  <c r="I315" i="3"/>
  <c r="H315" i="3"/>
  <c r="G315" i="3"/>
  <c r="F315" i="3"/>
  <c r="I139" i="3"/>
  <c r="D141" i="3"/>
  <c r="L143" i="3"/>
  <c r="J156" i="3"/>
  <c r="I160" i="3"/>
  <c r="I161" i="3"/>
  <c r="F164" i="3"/>
  <c r="D166" i="3"/>
  <c r="E171" i="3"/>
  <c r="G174" i="3"/>
  <c r="I175" i="3"/>
  <c r="E177" i="3"/>
  <c r="I178" i="3"/>
  <c r="F182" i="3"/>
  <c r="J182" i="3"/>
  <c r="H185" i="3"/>
  <c r="K185" i="3"/>
  <c r="O185" i="3"/>
  <c r="G189" i="3"/>
  <c r="K189" i="3"/>
  <c r="K195" i="3"/>
  <c r="L196" i="3"/>
  <c r="E211" i="3"/>
  <c r="I212" i="3"/>
  <c r="J219" i="3"/>
  <c r="M222" i="3"/>
  <c r="N229" i="3"/>
  <c r="O232" i="3"/>
  <c r="J232" i="3"/>
  <c r="L248" i="3"/>
  <c r="C258" i="3"/>
  <c r="O269" i="3"/>
  <c r="D269" i="3"/>
  <c r="N269" i="3"/>
  <c r="C269" i="3"/>
  <c r="M269" i="3"/>
  <c r="L269" i="3"/>
  <c r="J269" i="3"/>
  <c r="H269" i="3"/>
  <c r="F269" i="3"/>
  <c r="E276" i="3"/>
  <c r="C316" i="3"/>
  <c r="H316" i="3"/>
  <c r="E316" i="3"/>
  <c r="O316" i="3"/>
  <c r="I316" i="3"/>
  <c r="F316" i="3"/>
  <c r="D316" i="3"/>
  <c r="O374" i="3"/>
  <c r="I374" i="3"/>
  <c r="H374" i="3"/>
  <c r="G374" i="3"/>
  <c r="F374" i="3"/>
  <c r="L374" i="3"/>
  <c r="K374" i="3"/>
  <c r="J374" i="3"/>
  <c r="E374" i="3"/>
  <c r="H128" i="3"/>
  <c r="D130" i="3"/>
  <c r="D131" i="3"/>
  <c r="J139" i="3"/>
  <c r="I146" i="3"/>
  <c r="J160" i="3"/>
  <c r="J161" i="3"/>
  <c r="H164" i="3"/>
  <c r="E166" i="3"/>
  <c r="G171" i="3"/>
  <c r="I174" i="3"/>
  <c r="J175" i="3"/>
  <c r="K177" i="3"/>
  <c r="J178" i="3"/>
  <c r="D194" i="3"/>
  <c r="L195" i="3"/>
  <c r="M196" i="3"/>
  <c r="F211" i="3"/>
  <c r="N222" i="3"/>
  <c r="O226" i="3"/>
  <c r="L226" i="3"/>
  <c r="K226" i="3"/>
  <c r="J226" i="3"/>
  <c r="C234" i="3"/>
  <c r="C244" i="3"/>
  <c r="E258" i="3"/>
  <c r="H276" i="3"/>
  <c r="K291" i="3"/>
  <c r="I291" i="3"/>
  <c r="G291" i="3"/>
  <c r="F291" i="3"/>
  <c r="E291" i="3"/>
  <c r="D291" i="3"/>
  <c r="O291" i="3"/>
  <c r="M291" i="3"/>
  <c r="J291" i="3"/>
  <c r="J310" i="3"/>
  <c r="I310" i="3"/>
  <c r="H310" i="3"/>
  <c r="G310" i="3"/>
  <c r="E310" i="3"/>
  <c r="D310" i="3"/>
  <c r="L219" i="3"/>
  <c r="H219" i="3"/>
  <c r="O222" i="3"/>
  <c r="F229" i="3"/>
  <c r="G229" i="3"/>
  <c r="E229" i="3"/>
  <c r="D229" i="3"/>
  <c r="L229" i="3"/>
  <c r="D234" i="3"/>
  <c r="D244" i="3"/>
  <c r="M248" i="3"/>
  <c r="J248" i="3"/>
  <c r="I248" i="3"/>
  <c r="H248" i="3"/>
  <c r="G248" i="3"/>
  <c r="O248" i="3"/>
  <c r="C248" i="3"/>
  <c r="C253" i="3"/>
  <c r="F253" i="3"/>
  <c r="E253" i="3"/>
  <c r="D253" i="3"/>
  <c r="O253" i="3"/>
  <c r="G258" i="3"/>
  <c r="J276" i="3"/>
  <c r="I308" i="3"/>
  <c r="M308" i="3"/>
  <c r="K308" i="3"/>
  <c r="D308" i="3"/>
  <c r="N308" i="3"/>
  <c r="L308" i="3"/>
  <c r="J308" i="3"/>
  <c r="H308" i="3"/>
  <c r="G308" i="3"/>
  <c r="G282" i="3"/>
  <c r="I284" i="3"/>
  <c r="H296" i="3"/>
  <c r="J298" i="3"/>
  <c r="M302" i="3"/>
  <c r="D304" i="3"/>
  <c r="N317" i="3"/>
  <c r="L321" i="3"/>
  <c r="N326" i="3"/>
  <c r="E334" i="3"/>
  <c r="J335" i="3"/>
  <c r="O337" i="3"/>
  <c r="G338" i="3"/>
  <c r="H338" i="3"/>
  <c r="E338" i="3"/>
  <c r="H351" i="3"/>
  <c r="G359" i="3"/>
  <c r="M368" i="3"/>
  <c r="L368" i="3"/>
  <c r="J370" i="3"/>
  <c r="I370" i="3"/>
  <c r="H370" i="3"/>
  <c r="M370" i="3"/>
  <c r="O382" i="3"/>
  <c r="D382" i="3"/>
  <c r="E388" i="3"/>
  <c r="L298" i="3"/>
  <c r="O300" i="3"/>
  <c r="H300" i="3"/>
  <c r="N302" i="3"/>
  <c r="J324" i="3"/>
  <c r="H324" i="3"/>
  <c r="N332" i="3"/>
  <c r="O332" i="3"/>
  <c r="L332" i="3"/>
  <c r="F334" i="3"/>
  <c r="K335" i="3"/>
  <c r="I351" i="3"/>
  <c r="H359" i="3"/>
  <c r="N365" i="3"/>
  <c r="C365" i="3"/>
  <c r="H380" i="3"/>
  <c r="E380" i="3"/>
  <c r="L380" i="3"/>
  <c r="K380" i="3"/>
  <c r="J380" i="3"/>
  <c r="O380" i="3"/>
  <c r="G384" i="3"/>
  <c r="I384" i="3"/>
  <c r="O384" i="3"/>
  <c r="N384" i="3"/>
  <c r="M384" i="3"/>
  <c r="E384" i="3"/>
  <c r="G388" i="3"/>
  <c r="H410" i="3"/>
  <c r="L410" i="3"/>
  <c r="I410" i="3"/>
  <c r="G410" i="3"/>
  <c r="F410" i="3"/>
  <c r="E410" i="3"/>
  <c r="D410" i="3"/>
  <c r="O410" i="3"/>
  <c r="M410" i="3"/>
  <c r="K410" i="3"/>
  <c r="J410" i="3"/>
  <c r="J207" i="3"/>
  <c r="D214" i="3"/>
  <c r="J218" i="3"/>
  <c r="I233" i="3"/>
  <c r="D236" i="3"/>
  <c r="J237" i="3"/>
  <c r="J245" i="3"/>
  <c r="C260" i="3"/>
  <c r="F261" i="3"/>
  <c r="M278" i="3"/>
  <c r="G280" i="3"/>
  <c r="G281" i="3"/>
  <c r="L282" i="3"/>
  <c r="I287" i="3"/>
  <c r="E295" i="3"/>
  <c r="G304" i="3"/>
  <c r="C318" i="3"/>
  <c r="D324" i="3"/>
  <c r="G334" i="3"/>
  <c r="L335" i="3"/>
  <c r="C338" i="3"/>
  <c r="I343" i="3"/>
  <c r="K343" i="3"/>
  <c r="J343" i="3"/>
  <c r="H343" i="3"/>
  <c r="J351" i="3"/>
  <c r="N353" i="3"/>
  <c r="F353" i="3"/>
  <c r="L359" i="3"/>
  <c r="D362" i="3"/>
  <c r="H366" i="3"/>
  <c r="C370" i="3"/>
  <c r="K373" i="3"/>
  <c r="H388" i="3"/>
  <c r="O414" i="3"/>
  <c r="E414" i="3"/>
  <c r="I414" i="3"/>
  <c r="J414" i="3"/>
  <c r="H414" i="3"/>
  <c r="G414" i="3"/>
  <c r="F414" i="3"/>
  <c r="M414" i="3"/>
  <c r="L414" i="3"/>
  <c r="K414" i="3"/>
  <c r="F298" i="3"/>
  <c r="M298" i="3"/>
  <c r="K298" i="3"/>
  <c r="J302" i="3"/>
  <c r="H302" i="3"/>
  <c r="N321" i="3"/>
  <c r="K321" i="3"/>
  <c r="I321" i="3"/>
  <c r="E324" i="3"/>
  <c r="O330" i="3"/>
  <c r="M330" i="3"/>
  <c r="D332" i="3"/>
  <c r="I334" i="3"/>
  <c r="M335" i="3"/>
  <c r="D338" i="3"/>
  <c r="G344" i="3"/>
  <c r="N351" i="3"/>
  <c r="M357" i="3"/>
  <c r="D357" i="3"/>
  <c r="C357" i="3"/>
  <c r="L357" i="3"/>
  <c r="M359" i="3"/>
  <c r="D370" i="3"/>
  <c r="F377" i="3"/>
  <c r="K377" i="3"/>
  <c r="M377" i="3"/>
  <c r="L377" i="3"/>
  <c r="J377" i="3"/>
  <c r="I388" i="3"/>
  <c r="O447" i="3"/>
  <c r="I447" i="3"/>
  <c r="H447" i="3"/>
  <c r="E447" i="3"/>
  <c r="M447" i="3"/>
  <c r="L447" i="3"/>
  <c r="K447" i="3"/>
  <c r="G447" i="3"/>
  <c r="F447" i="3"/>
  <c r="I280" i="3"/>
  <c r="I281" i="3"/>
  <c r="N282" i="3"/>
  <c r="O284" i="3"/>
  <c r="F284" i="3"/>
  <c r="N290" i="3"/>
  <c r="J290" i="3"/>
  <c r="G295" i="3"/>
  <c r="D302" i="3"/>
  <c r="E318" i="3"/>
  <c r="I319" i="3"/>
  <c r="O319" i="3"/>
  <c r="M319" i="3"/>
  <c r="F320" i="3"/>
  <c r="M320" i="3"/>
  <c r="K320" i="3"/>
  <c r="C322" i="3"/>
  <c r="F324" i="3"/>
  <c r="E332" i="3"/>
  <c r="K334" i="3"/>
  <c r="F338" i="3"/>
  <c r="I344" i="3"/>
  <c r="O347" i="3"/>
  <c r="C347" i="3"/>
  <c r="E355" i="3"/>
  <c r="C358" i="3"/>
  <c r="H362" i="3"/>
  <c r="K366" i="3"/>
  <c r="E370" i="3"/>
  <c r="O416" i="3"/>
  <c r="K416" i="3"/>
  <c r="F335" i="3"/>
  <c r="O335" i="3"/>
  <c r="D335" i="3"/>
  <c r="G351" i="3"/>
  <c r="M351" i="3"/>
  <c r="L351" i="3"/>
  <c r="K351" i="3"/>
  <c r="K359" i="3"/>
  <c r="J359" i="3"/>
  <c r="I359" i="3"/>
  <c r="N359" i="3"/>
  <c r="C359" i="3"/>
  <c r="F388" i="3"/>
  <c r="C388" i="3"/>
  <c r="M388" i="3"/>
  <c r="L388" i="3"/>
  <c r="K388" i="3"/>
  <c r="J388" i="3"/>
  <c r="F395" i="3"/>
  <c r="G395" i="3"/>
  <c r="H395" i="3"/>
  <c r="E395" i="3"/>
  <c r="D395" i="3"/>
  <c r="L395" i="3"/>
  <c r="K395" i="3"/>
  <c r="J395" i="3"/>
  <c r="N423" i="3"/>
  <c r="O423" i="3"/>
  <c r="D423" i="3"/>
  <c r="G428" i="3"/>
  <c r="L428" i="3"/>
  <c r="K428" i="3"/>
  <c r="O428" i="3"/>
  <c r="E428" i="3"/>
  <c r="D428" i="3"/>
  <c r="C428" i="3"/>
  <c r="N428" i="3"/>
  <c r="J428" i="3"/>
  <c r="I428" i="3"/>
  <c r="H428" i="3"/>
  <c r="J492" i="3"/>
  <c r="L492" i="3"/>
  <c r="K492" i="3"/>
  <c r="E492" i="3"/>
  <c r="G249" i="3"/>
  <c r="K261" i="3"/>
  <c r="O285" i="3"/>
  <c r="H285" i="3"/>
  <c r="F287" i="3"/>
  <c r="M287" i="3"/>
  <c r="K287" i="3"/>
  <c r="K295" i="3"/>
  <c r="C298" i="3"/>
  <c r="F302" i="3"/>
  <c r="F312" i="3"/>
  <c r="J314" i="3"/>
  <c r="E321" i="3"/>
  <c r="I324" i="3"/>
  <c r="C330" i="3"/>
  <c r="G332" i="3"/>
  <c r="C335" i="3"/>
  <c r="K338" i="3"/>
  <c r="N342" i="3"/>
  <c r="C342" i="3"/>
  <c r="K355" i="3"/>
  <c r="J362" i="3"/>
  <c r="G370" i="3"/>
  <c r="G372" i="3"/>
  <c r="G373" i="3"/>
  <c r="J373" i="3"/>
  <c r="H373" i="3"/>
  <c r="F373" i="3"/>
  <c r="E373" i="3"/>
  <c r="L373" i="3"/>
  <c r="O379" i="3"/>
  <c r="D384" i="3"/>
  <c r="O207" i="3"/>
  <c r="O218" i="3"/>
  <c r="H225" i="3"/>
  <c r="C233" i="3"/>
  <c r="O236" i="3"/>
  <c r="C238" i="3"/>
  <c r="J240" i="3"/>
  <c r="D245" i="3"/>
  <c r="H249" i="3"/>
  <c r="M255" i="3"/>
  <c r="L261" i="3"/>
  <c r="M279" i="3"/>
  <c r="L280" i="3"/>
  <c r="K288" i="3"/>
  <c r="E298" i="3"/>
  <c r="G302" i="3"/>
  <c r="L318" i="3"/>
  <c r="N318" i="3"/>
  <c r="K318" i="3"/>
  <c r="F321" i="3"/>
  <c r="K324" i="3"/>
  <c r="C326" i="3"/>
  <c r="D330" i="3"/>
  <c r="H332" i="3"/>
  <c r="E335" i="3"/>
  <c r="C337" i="3"/>
  <c r="L338" i="3"/>
  <c r="C351" i="3"/>
  <c r="O358" i="3"/>
  <c r="M358" i="3"/>
  <c r="K358" i="3"/>
  <c r="J358" i="3"/>
  <c r="D364" i="3"/>
  <c r="M364" i="3"/>
  <c r="K364" i="3"/>
  <c r="K370" i="3"/>
  <c r="F384" i="3"/>
  <c r="E245" i="3"/>
  <c r="I249" i="3"/>
  <c r="M261" i="3"/>
  <c r="F281" i="3"/>
  <c r="D281" i="3"/>
  <c r="E284" i="3"/>
  <c r="O286" i="3"/>
  <c r="L286" i="3"/>
  <c r="O295" i="3"/>
  <c r="J295" i="3"/>
  <c r="H295" i="3"/>
  <c r="G298" i="3"/>
  <c r="I302" i="3"/>
  <c r="O307" i="3"/>
  <c r="C307" i="3"/>
  <c r="C319" i="3"/>
  <c r="G320" i="3"/>
  <c r="G321" i="3"/>
  <c r="L324" i="3"/>
  <c r="D326" i="3"/>
  <c r="F330" i="3"/>
  <c r="I332" i="3"/>
  <c r="G335" i="3"/>
  <c r="E337" i="3"/>
  <c r="M338" i="3"/>
  <c r="O339" i="3"/>
  <c r="H339" i="3"/>
  <c r="E339" i="3"/>
  <c r="F343" i="3"/>
  <c r="D351" i="3"/>
  <c r="D359" i="3"/>
  <c r="K365" i="3"/>
  <c r="F366" i="3"/>
  <c r="G366" i="3"/>
  <c r="E366" i="3"/>
  <c r="C366" i="3"/>
  <c r="J366" i="3"/>
  <c r="L370" i="3"/>
  <c r="C377" i="3"/>
  <c r="C380" i="3"/>
  <c r="H384" i="3"/>
  <c r="H419" i="3"/>
  <c r="O419" i="3"/>
  <c r="N419" i="3"/>
  <c r="C419" i="3"/>
  <c r="K183" i="3"/>
  <c r="E203" i="3"/>
  <c r="D207" i="3"/>
  <c r="D218" i="3"/>
  <c r="E237" i="3"/>
  <c r="F245" i="3"/>
  <c r="K249" i="3"/>
  <c r="N261" i="3"/>
  <c r="N280" i="3"/>
  <c r="D282" i="3"/>
  <c r="G284" i="3"/>
  <c r="C287" i="3"/>
  <c r="C296" i="3"/>
  <c r="H298" i="3"/>
  <c r="K302" i="3"/>
  <c r="M314" i="3"/>
  <c r="D314" i="3"/>
  <c r="N314" i="3"/>
  <c r="D319" i="3"/>
  <c r="H320" i="3"/>
  <c r="H321" i="3"/>
  <c r="I322" i="3"/>
  <c r="G322" i="3"/>
  <c r="M324" i="3"/>
  <c r="K326" i="3"/>
  <c r="G330" i="3"/>
  <c r="J332" i="3"/>
  <c r="O333" i="3"/>
  <c r="J333" i="3"/>
  <c r="H335" i="3"/>
  <c r="M337" i="3"/>
  <c r="N338" i="3"/>
  <c r="G343" i="3"/>
  <c r="D347" i="3"/>
  <c r="E351" i="3"/>
  <c r="E359" i="3"/>
  <c r="G362" i="3"/>
  <c r="N362" i="3"/>
  <c r="M362" i="3"/>
  <c r="L362" i="3"/>
  <c r="E362" i="3"/>
  <c r="L365" i="3"/>
  <c r="N370" i="3"/>
  <c r="O372" i="3"/>
  <c r="K372" i="3"/>
  <c r="E377" i="3"/>
  <c r="D380" i="3"/>
  <c r="J384" i="3"/>
  <c r="O386" i="3"/>
  <c r="G386" i="3"/>
  <c r="F386" i="3"/>
  <c r="E386" i="3"/>
  <c r="E399" i="3"/>
  <c r="M400" i="3"/>
  <c r="J400" i="3"/>
  <c r="M403" i="3"/>
  <c r="D421" i="3"/>
  <c r="J436" i="3"/>
  <c r="J457" i="3"/>
  <c r="C459" i="3"/>
  <c r="O461" i="3"/>
  <c r="C461" i="3"/>
  <c r="H496" i="3"/>
  <c r="E496" i="3"/>
  <c r="D496" i="3"/>
  <c r="O496" i="3"/>
  <c r="K496" i="3"/>
  <c r="J496" i="3"/>
  <c r="F496" i="3"/>
  <c r="N376" i="3"/>
  <c r="K376" i="3"/>
  <c r="E389" i="3"/>
  <c r="O390" i="3"/>
  <c r="C393" i="3"/>
  <c r="F399" i="3"/>
  <c r="D400" i="3"/>
  <c r="C409" i="3"/>
  <c r="E421" i="3"/>
  <c r="I422" i="3"/>
  <c r="K422" i="3"/>
  <c r="O429" i="3"/>
  <c r="K429" i="3"/>
  <c r="J429" i="3"/>
  <c r="K436" i="3"/>
  <c r="K457" i="3"/>
  <c r="F459" i="3"/>
  <c r="C462" i="3"/>
  <c r="O464" i="3"/>
  <c r="E464" i="3"/>
  <c r="C464" i="3"/>
  <c r="N464" i="3"/>
  <c r="L464" i="3"/>
  <c r="H464" i="3"/>
  <c r="I474" i="3"/>
  <c r="G399" i="3"/>
  <c r="O403" i="3"/>
  <c r="G403" i="3"/>
  <c r="L409" i="3"/>
  <c r="F421" i="3"/>
  <c r="N430" i="3"/>
  <c r="O430" i="3"/>
  <c r="H432" i="3"/>
  <c r="G432" i="3"/>
  <c r="O432" i="3"/>
  <c r="K432" i="3"/>
  <c r="G439" i="3"/>
  <c r="H439" i="3"/>
  <c r="E439" i="3"/>
  <c r="O439" i="3"/>
  <c r="K439" i="3"/>
  <c r="G462" i="3"/>
  <c r="C491" i="3"/>
  <c r="O436" i="3"/>
  <c r="I436" i="3"/>
  <c r="H436" i="3"/>
  <c r="E436" i="3"/>
  <c r="L436" i="3"/>
  <c r="I457" i="3"/>
  <c r="G457" i="3"/>
  <c r="O457" i="3"/>
  <c r="L457" i="3"/>
  <c r="O459" i="3"/>
  <c r="E459" i="3"/>
  <c r="D459" i="3"/>
  <c r="K459" i="3"/>
  <c r="H474" i="3"/>
  <c r="E474" i="3"/>
  <c r="D474" i="3"/>
  <c r="O474" i="3"/>
  <c r="J474" i="3"/>
  <c r="F474" i="3"/>
  <c r="K484" i="3"/>
  <c r="M484" i="3"/>
  <c r="L484" i="3"/>
  <c r="I484" i="3"/>
  <c r="H484" i="3"/>
  <c r="G484" i="3"/>
  <c r="C484" i="3"/>
  <c r="N484" i="3"/>
  <c r="I399" i="3"/>
  <c r="G400" i="3"/>
  <c r="G417" i="3"/>
  <c r="N417" i="3"/>
  <c r="E417" i="3"/>
  <c r="I421" i="3"/>
  <c r="C432" i="3"/>
  <c r="D458" i="3"/>
  <c r="D460" i="3"/>
  <c r="K491" i="3"/>
  <c r="N491" i="3"/>
  <c r="M491" i="3"/>
  <c r="L491" i="3"/>
  <c r="J491" i="3"/>
  <c r="I491" i="3"/>
  <c r="F491" i="3"/>
  <c r="E491" i="3"/>
  <c r="D491" i="3"/>
  <c r="O491" i="3"/>
  <c r="G519" i="3"/>
  <c r="H519" i="3"/>
  <c r="F519" i="3"/>
  <c r="E519" i="3"/>
  <c r="O385" i="3"/>
  <c r="H385" i="3"/>
  <c r="I394" i="3"/>
  <c r="F394" i="3"/>
  <c r="K399" i="3"/>
  <c r="I400" i="3"/>
  <c r="H403" i="3"/>
  <c r="G406" i="3"/>
  <c r="N406" i="3"/>
  <c r="C417" i="3"/>
  <c r="C420" i="3"/>
  <c r="K421" i="3"/>
  <c r="E426" i="3"/>
  <c r="E429" i="3"/>
  <c r="E432" i="3"/>
  <c r="D435" i="3"/>
  <c r="C439" i="3"/>
  <c r="F448" i="3"/>
  <c r="H458" i="3"/>
  <c r="G460" i="3"/>
  <c r="J462" i="3"/>
  <c r="F462" i="3"/>
  <c r="E462" i="3"/>
  <c r="N462" i="3"/>
  <c r="L462" i="3"/>
  <c r="I462" i="3"/>
  <c r="K309" i="3"/>
  <c r="D348" i="3"/>
  <c r="O348" i="3"/>
  <c r="N352" i="3"/>
  <c r="H371" i="3"/>
  <c r="O375" i="3"/>
  <c r="O393" i="3"/>
  <c r="L399" i="3"/>
  <c r="K400" i="3"/>
  <c r="I403" i="3"/>
  <c r="C406" i="3"/>
  <c r="I407" i="3"/>
  <c r="D417" i="3"/>
  <c r="D420" i="3"/>
  <c r="L421" i="3"/>
  <c r="F426" i="3"/>
  <c r="F429" i="3"/>
  <c r="F432" i="3"/>
  <c r="O433" i="3"/>
  <c r="G433" i="3"/>
  <c r="F433" i="3"/>
  <c r="J433" i="3"/>
  <c r="D439" i="3"/>
  <c r="O440" i="3"/>
  <c r="G440" i="3"/>
  <c r="F440" i="3"/>
  <c r="K440" i="3"/>
  <c r="I458" i="3"/>
  <c r="K460" i="3"/>
  <c r="M389" i="3"/>
  <c r="D389" i="3"/>
  <c r="N399" i="3"/>
  <c r="L400" i="3"/>
  <c r="J403" i="3"/>
  <c r="D406" i="3"/>
  <c r="J407" i="3"/>
  <c r="H417" i="3"/>
  <c r="N420" i="3"/>
  <c r="M421" i="3"/>
  <c r="H426" i="3"/>
  <c r="N448" i="3"/>
  <c r="H448" i="3"/>
  <c r="E448" i="3"/>
  <c r="L458" i="3"/>
  <c r="L460" i="3"/>
  <c r="O509" i="3"/>
  <c r="E509" i="3"/>
  <c r="K525" i="3"/>
  <c r="C525" i="3"/>
  <c r="N525" i="3"/>
  <c r="L525" i="3"/>
  <c r="I525" i="3"/>
  <c r="F525" i="3"/>
  <c r="E525" i="3"/>
  <c r="F283" i="3"/>
  <c r="L376" i="3"/>
  <c r="C390" i="3"/>
  <c r="D394" i="3"/>
  <c r="C399" i="3"/>
  <c r="O399" i="3"/>
  <c r="N400" i="3"/>
  <c r="K403" i="3"/>
  <c r="E406" i="3"/>
  <c r="C413" i="3"/>
  <c r="I417" i="3"/>
  <c r="O420" i="3"/>
  <c r="H429" i="3"/>
  <c r="J432" i="3"/>
  <c r="F436" i="3"/>
  <c r="J439" i="3"/>
  <c r="O450" i="3"/>
  <c r="N450" i="3"/>
  <c r="E457" i="3"/>
  <c r="G464" i="3"/>
  <c r="N421" i="3"/>
  <c r="C421" i="3"/>
  <c r="G421" i="3"/>
  <c r="O426" i="3"/>
  <c r="D426" i="3"/>
  <c r="G426" i="3"/>
  <c r="G436" i="3"/>
  <c r="O454" i="3"/>
  <c r="K454" i="3"/>
  <c r="F457" i="3"/>
  <c r="K458" i="3"/>
  <c r="G458" i="3"/>
  <c r="F458" i="3"/>
  <c r="O458" i="3"/>
  <c r="C458" i="3"/>
  <c r="M458" i="3"/>
  <c r="J458" i="3"/>
  <c r="J460" i="3"/>
  <c r="I460" i="3"/>
  <c r="H460" i="3"/>
  <c r="E460" i="3"/>
  <c r="O460" i="3"/>
  <c r="C460" i="3"/>
  <c r="M460" i="3"/>
  <c r="I496" i="3"/>
  <c r="H471" i="3"/>
  <c r="K475" i="3"/>
  <c r="E495" i="3"/>
  <c r="I499" i="3"/>
  <c r="I500" i="3"/>
  <c r="F502" i="3"/>
  <c r="N506" i="3"/>
  <c r="G508" i="3"/>
  <c r="H510" i="3"/>
  <c r="F516" i="3"/>
  <c r="K518" i="3"/>
  <c r="C522" i="3"/>
  <c r="O522" i="3"/>
  <c r="N526" i="3"/>
  <c r="F418" i="3"/>
  <c r="G425" i="3"/>
  <c r="H443" i="3"/>
  <c r="G444" i="3"/>
  <c r="N445" i="3"/>
  <c r="G449" i="3"/>
  <c r="L453" i="3"/>
  <c r="I456" i="3"/>
  <c r="G466" i="3"/>
  <c r="N469" i="3"/>
  <c r="K471" i="3"/>
  <c r="G473" i="3"/>
  <c r="N475" i="3"/>
  <c r="E478" i="3"/>
  <c r="E480" i="3"/>
  <c r="D485" i="3"/>
  <c r="G486" i="3"/>
  <c r="F488" i="3"/>
  <c r="H489" i="3"/>
  <c r="K493" i="3"/>
  <c r="H495" i="3"/>
  <c r="K499" i="3"/>
  <c r="N500" i="3"/>
  <c r="I502" i="3"/>
  <c r="E504" i="3"/>
  <c r="F505" i="3"/>
  <c r="D507" i="3"/>
  <c r="L508" i="3"/>
  <c r="J510" i="3"/>
  <c r="J511" i="3"/>
  <c r="H513" i="3"/>
  <c r="F515" i="3"/>
  <c r="C517" i="3"/>
  <c r="H521" i="3"/>
  <c r="E522" i="3"/>
  <c r="C523" i="3"/>
  <c r="C527" i="3"/>
  <c r="I495" i="3"/>
  <c r="J502" i="3"/>
  <c r="E507" i="3"/>
  <c r="K510" i="3"/>
  <c r="N511" i="3"/>
  <c r="I513" i="3"/>
  <c r="G515" i="3"/>
  <c r="E517" i="3"/>
  <c r="I521" i="3"/>
  <c r="F522" i="3"/>
  <c r="D523" i="3"/>
  <c r="E527" i="3"/>
  <c r="E529" i="3"/>
  <c r="K466" i="3"/>
  <c r="M471" i="3"/>
  <c r="I473" i="3"/>
  <c r="I478" i="3"/>
  <c r="H480" i="3"/>
  <c r="F485" i="3"/>
  <c r="L486" i="3"/>
  <c r="J489" i="3"/>
  <c r="K495" i="3"/>
  <c r="M499" i="3"/>
  <c r="E501" i="3"/>
  <c r="L502" i="3"/>
  <c r="G504" i="3"/>
  <c r="C506" i="3"/>
  <c r="I507" i="3"/>
  <c r="L510" i="3"/>
  <c r="L513" i="3"/>
  <c r="H515" i="3"/>
  <c r="G517" i="3"/>
  <c r="J521" i="3"/>
  <c r="G522" i="3"/>
  <c r="E523" i="3"/>
  <c r="F527" i="3"/>
  <c r="H529" i="3"/>
  <c r="L443" i="3"/>
  <c r="L449" i="3"/>
  <c r="M466" i="3"/>
  <c r="F469" i="3"/>
  <c r="C471" i="3"/>
  <c r="O471" i="3"/>
  <c r="M473" i="3"/>
  <c r="C475" i="3"/>
  <c r="F477" i="3"/>
  <c r="N478" i="3"/>
  <c r="J480" i="3"/>
  <c r="M495" i="3"/>
  <c r="D499" i="3"/>
  <c r="O499" i="3"/>
  <c r="K501" i="3"/>
  <c r="N502" i="3"/>
  <c r="I504" i="3"/>
  <c r="G506" i="3"/>
  <c r="K507" i="3"/>
  <c r="C510" i="3"/>
  <c r="N510" i="3"/>
  <c r="G512" i="3"/>
  <c r="E520" i="3"/>
  <c r="I522" i="3"/>
  <c r="C526" i="3"/>
  <c r="N473" i="3"/>
  <c r="E475" i="3"/>
  <c r="H477" i="3"/>
  <c r="L480" i="3"/>
  <c r="N495" i="3"/>
  <c r="O502" i="3"/>
  <c r="K504" i="3"/>
  <c r="H506" i="3"/>
  <c r="O507" i="3"/>
  <c r="D510" i="3"/>
  <c r="O510" i="3"/>
  <c r="K512" i="3"/>
  <c r="M521" i="3"/>
  <c r="J522" i="3"/>
  <c r="K523" i="3"/>
  <c r="E526" i="3"/>
  <c r="N527" i="3"/>
  <c r="H467" i="3"/>
  <c r="E471" i="3"/>
  <c r="F475" i="3"/>
  <c r="K477" i="3"/>
  <c r="C500" i="3"/>
  <c r="K506" i="3"/>
  <c r="N515" i="3"/>
  <c r="N517" i="3"/>
  <c r="K522" i="3"/>
  <c r="L523" i="3"/>
  <c r="F526" i="3"/>
  <c r="J424" i="3"/>
  <c r="D443" i="3"/>
  <c r="E445" i="3"/>
  <c r="C449" i="3"/>
  <c r="O449" i="3"/>
  <c r="M452" i="3"/>
  <c r="I467" i="3"/>
  <c r="I469" i="3"/>
  <c r="F471" i="3"/>
  <c r="G475" i="3"/>
  <c r="L477" i="3"/>
  <c r="F479" i="3"/>
  <c r="N480" i="3"/>
  <c r="E487" i="3"/>
  <c r="O488" i="3"/>
  <c r="G490" i="3"/>
  <c r="F493" i="3"/>
  <c r="G499" i="3"/>
  <c r="E500" i="3"/>
  <c r="D502" i="3"/>
  <c r="E503" i="3"/>
  <c r="N504" i="3"/>
  <c r="L506" i="3"/>
  <c r="E508" i="3"/>
  <c r="F510" i="3"/>
  <c r="C511" i="3"/>
  <c r="C513" i="3"/>
  <c r="D521" i="3"/>
  <c r="L522" i="3"/>
  <c r="N523" i="3"/>
  <c r="I526" i="3"/>
  <c r="C528" i="3"/>
  <c r="E531" i="3"/>
  <c r="F445" i="3"/>
  <c r="N467" i="3"/>
  <c r="J469" i="3"/>
  <c r="G471" i="3"/>
  <c r="C473" i="3"/>
  <c r="H475" i="3"/>
  <c r="M477" i="3"/>
  <c r="O480" i="3"/>
  <c r="C486" i="3"/>
  <c r="K490" i="3"/>
  <c r="G493" i="3"/>
  <c r="C495" i="3"/>
  <c r="H500" i="3"/>
  <c r="E502" i="3"/>
  <c r="O504" i="3"/>
  <c r="M506" i="3"/>
  <c r="F508" i="3"/>
  <c r="E511" i="3"/>
  <c r="D513" i="3"/>
  <c r="E516" i="3"/>
  <c r="E518" i="3"/>
  <c r="N522" i="3"/>
  <c r="O523" i="3"/>
  <c r="K526" i="3"/>
  <c r="E8" i="3"/>
  <c r="E18" i="3"/>
  <c r="M36" i="3"/>
  <c r="L36" i="3"/>
  <c r="K36" i="3"/>
  <c r="H36" i="3"/>
  <c r="O36" i="3"/>
  <c r="D36" i="3"/>
  <c r="N36" i="3"/>
  <c r="C36" i="3"/>
  <c r="J36" i="3"/>
  <c r="D4" i="3"/>
  <c r="F14" i="3"/>
  <c r="F18" i="3"/>
  <c r="H25" i="3"/>
  <c r="G29" i="3"/>
  <c r="I30" i="3"/>
  <c r="H30" i="3"/>
  <c r="F30" i="3"/>
  <c r="G30" i="3"/>
  <c r="K30" i="3"/>
  <c r="J30" i="3"/>
  <c r="D33" i="3"/>
  <c r="C41" i="3"/>
  <c r="G47" i="3"/>
  <c r="K15" i="3"/>
  <c r="J15" i="3"/>
  <c r="I15" i="3"/>
  <c r="H15" i="3"/>
  <c r="G15" i="3"/>
  <c r="L15" i="3"/>
  <c r="J19" i="3"/>
  <c r="F19" i="3"/>
  <c r="I19" i="3"/>
  <c r="H19" i="3"/>
  <c r="G19" i="3"/>
  <c r="K19" i="3"/>
  <c r="H29" i="3"/>
  <c r="E33" i="3"/>
  <c r="E41" i="3"/>
  <c r="N25" i="3"/>
  <c r="C25" i="3"/>
  <c r="M25" i="3"/>
  <c r="L25" i="3"/>
  <c r="J25" i="3"/>
  <c r="K25" i="3"/>
  <c r="O25" i="3"/>
  <c r="D25" i="3"/>
  <c r="N47" i="3"/>
  <c r="C47" i="3"/>
  <c r="M47" i="3"/>
  <c r="L47" i="3"/>
  <c r="J47" i="3"/>
  <c r="K47" i="3"/>
  <c r="H47" i="3"/>
  <c r="O47" i="3"/>
  <c r="D47" i="3"/>
  <c r="E58" i="3"/>
  <c r="L29" i="3"/>
  <c r="K29" i="3"/>
  <c r="I29" i="3"/>
  <c r="J29" i="3"/>
  <c r="N29" i="3"/>
  <c r="C29" i="3"/>
  <c r="M29" i="3"/>
  <c r="C55" i="3"/>
  <c r="N4" i="3"/>
  <c r="M58" i="3"/>
  <c r="L58" i="3"/>
  <c r="K58" i="3"/>
  <c r="I58" i="3"/>
  <c r="J58" i="3"/>
  <c r="H58" i="3"/>
  <c r="F58" i="3"/>
  <c r="O58" i="3"/>
  <c r="D58" i="3"/>
  <c r="N58" i="3"/>
  <c r="C58" i="3"/>
  <c r="J8" i="3"/>
  <c r="I8" i="3"/>
  <c r="H8" i="3"/>
  <c r="G8" i="3"/>
  <c r="F8" i="3"/>
  <c r="K8" i="3"/>
  <c r="J41" i="3"/>
  <c r="I41" i="3"/>
  <c r="H41" i="3"/>
  <c r="G41" i="3"/>
  <c r="O41" i="3"/>
  <c r="D41" i="3"/>
  <c r="K41" i="3"/>
  <c r="F41" i="3"/>
  <c r="D44" i="3"/>
  <c r="N14" i="3"/>
  <c r="C14" i="3"/>
  <c r="J14" i="3"/>
  <c r="M14" i="3"/>
  <c r="L14" i="3"/>
  <c r="K14" i="3"/>
  <c r="O14" i="3"/>
  <c r="D14" i="3"/>
  <c r="K55" i="3"/>
  <c r="J55" i="3"/>
  <c r="I55" i="3"/>
  <c r="G55" i="3"/>
  <c r="F55" i="3"/>
  <c r="O55" i="3"/>
  <c r="D55" i="3"/>
  <c r="M55" i="3"/>
  <c r="L55" i="3"/>
  <c r="H55" i="3"/>
  <c r="K11" i="3"/>
  <c r="J11" i="3"/>
  <c r="I11" i="3"/>
  <c r="H11" i="3"/>
  <c r="M11" i="3"/>
  <c r="L11" i="3"/>
  <c r="E14" i="3"/>
  <c r="N15" i="3"/>
  <c r="M8" i="3"/>
  <c r="G14" i="3"/>
  <c r="N8" i="3"/>
  <c r="I14" i="3"/>
  <c r="C26" i="3"/>
  <c r="K33" i="3"/>
  <c r="J33" i="3"/>
  <c r="H33" i="3"/>
  <c r="I33" i="3"/>
  <c r="F33" i="3"/>
  <c r="M33" i="3"/>
  <c r="L33" i="3"/>
  <c r="D40" i="3"/>
  <c r="F26" i="3"/>
  <c r="E36" i="3"/>
  <c r="E40" i="3"/>
  <c r="H3" i="3"/>
  <c r="L22" i="3"/>
  <c r="H22" i="3"/>
  <c r="K22" i="3"/>
  <c r="J22" i="3"/>
  <c r="I22" i="3"/>
  <c r="M22" i="3"/>
  <c r="M26" i="3"/>
  <c r="L30" i="3"/>
  <c r="F36" i="3"/>
  <c r="F40" i="3"/>
  <c r="G44" i="3"/>
  <c r="M18" i="3"/>
  <c r="L18" i="3"/>
  <c r="K18" i="3"/>
  <c r="J18" i="3"/>
  <c r="I18" i="3"/>
  <c r="N18" i="3"/>
  <c r="C18" i="3"/>
  <c r="D26" i="3"/>
  <c r="O33" i="3"/>
  <c r="N41" i="3"/>
  <c r="E55" i="3"/>
  <c r="E11" i="3"/>
  <c r="C15" i="3"/>
  <c r="C19" i="3"/>
  <c r="E26" i="3"/>
  <c r="L7" i="3"/>
  <c r="K7" i="3"/>
  <c r="J7" i="3"/>
  <c r="I7" i="3"/>
  <c r="N7" i="3"/>
  <c r="C7" i="3"/>
  <c r="M7" i="3"/>
  <c r="G11" i="3"/>
  <c r="E15" i="3"/>
  <c r="E19" i="3"/>
  <c r="C8" i="3"/>
  <c r="N11" i="3"/>
  <c r="F15" i="3"/>
  <c r="L19" i="3"/>
  <c r="E25" i="3"/>
  <c r="N26" i="3"/>
  <c r="D29" i="3"/>
  <c r="M30" i="3"/>
  <c r="G36" i="3"/>
  <c r="H40" i="3"/>
  <c r="N44" i="3"/>
  <c r="G25" i="3"/>
  <c r="H18" i="3"/>
  <c r="O8" i="3"/>
  <c r="C11" i="3"/>
  <c r="O18" i="3"/>
  <c r="J4" i="3"/>
  <c r="I4" i="3"/>
  <c r="G4" i="3"/>
  <c r="L4" i="3"/>
  <c r="K4" i="3"/>
  <c r="H4" i="3"/>
  <c r="O7" i="3"/>
  <c r="F11" i="3"/>
  <c r="D15" i="3"/>
  <c r="D19" i="3"/>
  <c r="M3" i="3"/>
  <c r="L3" i="3"/>
  <c r="J3" i="3"/>
  <c r="O3" i="3"/>
  <c r="D3" i="3"/>
  <c r="N3" i="3"/>
  <c r="C3" i="3"/>
  <c r="K3" i="3"/>
  <c r="D8" i="3"/>
  <c r="O11" i="3"/>
  <c r="M15" i="3"/>
  <c r="D18" i="3"/>
  <c r="M19" i="3"/>
  <c r="F25" i="3"/>
  <c r="E29" i="3"/>
  <c r="N30" i="3"/>
  <c r="I36" i="3"/>
  <c r="E47" i="3"/>
  <c r="K26" i="3"/>
  <c r="J26" i="3"/>
  <c r="I26" i="3"/>
  <c r="G26" i="3"/>
  <c r="H26" i="3"/>
  <c r="L26" i="3"/>
  <c r="F29" i="3"/>
  <c r="C33" i="3"/>
  <c r="M40" i="3"/>
  <c r="L40" i="3"/>
  <c r="K40" i="3"/>
  <c r="J40" i="3"/>
  <c r="G40" i="3"/>
  <c r="N40" i="3"/>
  <c r="C40" i="3"/>
  <c r="I40" i="3"/>
  <c r="L44" i="3"/>
  <c r="K44" i="3"/>
  <c r="J44" i="3"/>
  <c r="I44" i="3"/>
  <c r="F44" i="3"/>
  <c r="M44" i="3"/>
  <c r="H44" i="3"/>
  <c r="F47" i="3"/>
  <c r="E52" i="3"/>
  <c r="G37" i="3"/>
  <c r="E45" i="3"/>
  <c r="I51" i="3"/>
  <c r="F52" i="3"/>
  <c r="E56" i="3"/>
  <c r="E5" i="3"/>
  <c r="H5" i="3"/>
  <c r="E6" i="3"/>
  <c r="G9" i="3"/>
  <c r="I12" i="3"/>
  <c r="E17" i="3"/>
  <c r="G31" i="3"/>
  <c r="I34" i="3"/>
  <c r="K37" i="3"/>
  <c r="E39" i="3"/>
  <c r="M51" i="3"/>
  <c r="J52" i="3"/>
  <c r="G53" i="3"/>
  <c r="I56" i="3"/>
  <c r="E61" i="3"/>
  <c r="I5" i="3"/>
  <c r="F6" i="3"/>
  <c r="H9" i="3"/>
  <c r="J12" i="3"/>
  <c r="I16" i="3"/>
  <c r="F17" i="3"/>
  <c r="H20" i="3"/>
  <c r="J23" i="3"/>
  <c r="I27" i="3"/>
  <c r="F28" i="3"/>
  <c r="H31" i="3"/>
  <c r="J34" i="3"/>
  <c r="L37" i="3"/>
  <c r="I38" i="3"/>
  <c r="F39" i="3"/>
  <c r="H42" i="3"/>
  <c r="J45" i="3"/>
  <c r="L48" i="3"/>
  <c r="I49" i="3"/>
  <c r="F50" i="3"/>
  <c r="C51" i="3"/>
  <c r="N51" i="3"/>
  <c r="K52" i="3"/>
  <c r="H53" i="3"/>
  <c r="J56" i="3"/>
  <c r="L59" i="3"/>
  <c r="I60" i="3"/>
  <c r="F61" i="3"/>
  <c r="C62" i="3"/>
  <c r="N62" i="3"/>
  <c r="K63" i="3"/>
  <c r="H64" i="3"/>
  <c r="M66" i="3"/>
  <c r="J67" i="3"/>
  <c r="D69" i="3"/>
  <c r="O69" i="3"/>
  <c r="L70" i="3"/>
  <c r="I71" i="3"/>
  <c r="F72" i="3"/>
  <c r="C73" i="3"/>
  <c r="N73" i="3"/>
  <c r="K74" i="3"/>
  <c r="H75" i="3"/>
  <c r="M77" i="3"/>
  <c r="K78" i="3"/>
  <c r="E80" i="3"/>
  <c r="C81" i="3"/>
  <c r="O81" i="3"/>
  <c r="M82" i="3"/>
  <c r="I84" i="3"/>
  <c r="G85" i="3"/>
  <c r="E86" i="3"/>
  <c r="N87" i="3"/>
  <c r="C87" i="3"/>
  <c r="N88" i="3"/>
  <c r="L89" i="3"/>
  <c r="F91" i="3"/>
  <c r="N93" i="3"/>
  <c r="L94" i="3"/>
  <c r="J95" i="3"/>
  <c r="H96" i="3"/>
  <c r="G97" i="3"/>
  <c r="M99" i="3"/>
  <c r="K99" i="3"/>
  <c r="I103" i="3"/>
  <c r="J104" i="3"/>
  <c r="I105" i="3"/>
  <c r="H106" i="3"/>
  <c r="G107" i="3"/>
  <c r="E110" i="3"/>
  <c r="E111" i="3"/>
  <c r="C114" i="3"/>
  <c r="C115" i="3"/>
  <c r="E116" i="3"/>
  <c r="F117" i="3"/>
  <c r="F118" i="3"/>
  <c r="E121" i="3"/>
  <c r="E122" i="3"/>
  <c r="C125" i="3"/>
  <c r="C126" i="3"/>
  <c r="E127" i="3"/>
  <c r="F128" i="3"/>
  <c r="F129" i="3"/>
  <c r="E132" i="3"/>
  <c r="F140" i="3"/>
  <c r="G143" i="3"/>
  <c r="H146" i="3"/>
  <c r="K147" i="3"/>
  <c r="N148" i="3"/>
  <c r="D151" i="3"/>
  <c r="M155" i="3"/>
  <c r="D184" i="3"/>
  <c r="G192" i="3"/>
  <c r="L192" i="3"/>
  <c r="K192" i="3"/>
  <c r="J192" i="3"/>
  <c r="I192" i="3"/>
  <c r="H192" i="3"/>
  <c r="F192" i="3"/>
  <c r="O192" i="3"/>
  <c r="C192" i="3"/>
  <c r="N192" i="3"/>
  <c r="M192" i="3"/>
  <c r="O204" i="3"/>
  <c r="D204" i="3"/>
  <c r="K204" i="3"/>
  <c r="J204" i="3"/>
  <c r="I204" i="3"/>
  <c r="H204" i="3"/>
  <c r="G204" i="3"/>
  <c r="F204" i="3"/>
  <c r="N204" i="3"/>
  <c r="M204" i="3"/>
  <c r="L204" i="3"/>
  <c r="J100" i="3"/>
  <c r="H100" i="3"/>
  <c r="K103" i="3"/>
  <c r="K104" i="3"/>
  <c r="J105" i="3"/>
  <c r="I106" i="3"/>
  <c r="H107" i="3"/>
  <c r="F110" i="3"/>
  <c r="F111" i="3"/>
  <c r="C113" i="3"/>
  <c r="D114" i="3"/>
  <c r="D115" i="3"/>
  <c r="G116" i="3"/>
  <c r="G117" i="3"/>
  <c r="G118" i="3"/>
  <c r="F121" i="3"/>
  <c r="F122" i="3"/>
  <c r="C124" i="3"/>
  <c r="G128" i="3"/>
  <c r="H143" i="3"/>
  <c r="M147" i="3"/>
  <c r="N155" i="3"/>
  <c r="L169" i="3"/>
  <c r="K169" i="3"/>
  <c r="J169" i="3"/>
  <c r="I169" i="3"/>
  <c r="H169" i="3"/>
  <c r="G169" i="3"/>
  <c r="N169" i="3"/>
  <c r="C169" i="3"/>
  <c r="M169" i="3"/>
  <c r="E184" i="3"/>
  <c r="H199" i="3"/>
  <c r="K199" i="3"/>
  <c r="J199" i="3"/>
  <c r="I199" i="3"/>
  <c r="G199" i="3"/>
  <c r="F199" i="3"/>
  <c r="E199" i="3"/>
  <c r="N199" i="3"/>
  <c r="M199" i="3"/>
  <c r="L199" i="3"/>
  <c r="M52" i="3"/>
  <c r="L56" i="3"/>
  <c r="M63" i="3"/>
  <c r="D66" i="3"/>
  <c r="O66" i="3"/>
  <c r="L67" i="3"/>
  <c r="F69" i="3"/>
  <c r="M74" i="3"/>
  <c r="J75" i="3"/>
  <c r="D77" i="3"/>
  <c r="O77" i="3"/>
  <c r="M78" i="3"/>
  <c r="E81" i="3"/>
  <c r="C82" i="3"/>
  <c r="O82" i="3"/>
  <c r="K84" i="3"/>
  <c r="M95" i="3"/>
  <c r="K96" i="3"/>
  <c r="D100" i="3"/>
  <c r="M103" i="3"/>
  <c r="L104" i="3"/>
  <c r="K105" i="3"/>
  <c r="J107" i="3"/>
  <c r="G110" i="3"/>
  <c r="I111" i="3"/>
  <c r="E113" i="3"/>
  <c r="E114" i="3"/>
  <c r="E115" i="3"/>
  <c r="H116" i="3"/>
  <c r="H117" i="3"/>
  <c r="I143" i="3"/>
  <c r="I148" i="3"/>
  <c r="G148" i="3"/>
  <c r="F148" i="3"/>
  <c r="K148" i="3"/>
  <c r="M165" i="3"/>
  <c r="L165" i="3"/>
  <c r="K165" i="3"/>
  <c r="J165" i="3"/>
  <c r="I165" i="3"/>
  <c r="O165" i="3"/>
  <c r="D165" i="3"/>
  <c r="N165" i="3"/>
  <c r="C165" i="3"/>
  <c r="L205" i="3"/>
  <c r="O205" i="3"/>
  <c r="D205" i="3"/>
  <c r="J205" i="3"/>
  <c r="I205" i="3"/>
  <c r="H205" i="3"/>
  <c r="G205" i="3"/>
  <c r="F205" i="3"/>
  <c r="E205" i="3"/>
  <c r="N205" i="3"/>
  <c r="M205" i="3"/>
  <c r="K205" i="3"/>
  <c r="G69" i="3"/>
  <c r="C74" i="3"/>
  <c r="N74" i="3"/>
  <c r="N78" i="3"/>
  <c r="F81" i="3"/>
  <c r="M84" i="3"/>
  <c r="O94" i="3"/>
  <c r="D94" i="3"/>
  <c r="N95" i="3"/>
  <c r="E100" i="3"/>
  <c r="M104" i="3"/>
  <c r="L147" i="3"/>
  <c r="J147" i="3"/>
  <c r="I147" i="3"/>
  <c r="N147" i="3"/>
  <c r="C147" i="3"/>
  <c r="J155" i="3"/>
  <c r="I155" i="3"/>
  <c r="H155" i="3"/>
  <c r="G155" i="3"/>
  <c r="L155" i="3"/>
  <c r="K184" i="3"/>
  <c r="J184" i="3"/>
  <c r="I184" i="3"/>
  <c r="H184" i="3"/>
  <c r="G184" i="3"/>
  <c r="F184" i="3"/>
  <c r="N184" i="3"/>
  <c r="C184" i="3"/>
  <c r="M184" i="3"/>
  <c r="L184" i="3"/>
  <c r="O193" i="3"/>
  <c r="D193" i="3"/>
  <c r="J193" i="3"/>
  <c r="I193" i="3"/>
  <c r="H193" i="3"/>
  <c r="G193" i="3"/>
  <c r="F193" i="3"/>
  <c r="E193" i="3"/>
  <c r="M193" i="3"/>
  <c r="L193" i="3"/>
  <c r="K193" i="3"/>
  <c r="C45" i="3"/>
  <c r="N45" i="3"/>
  <c r="J50" i="3"/>
  <c r="G51" i="3"/>
  <c r="D52" i="3"/>
  <c r="O52" i="3"/>
  <c r="L53" i="3"/>
  <c r="C56" i="3"/>
  <c r="N56" i="3"/>
  <c r="M60" i="3"/>
  <c r="J61" i="3"/>
  <c r="G62" i="3"/>
  <c r="D63" i="3"/>
  <c r="O63" i="3"/>
  <c r="L64" i="3"/>
  <c r="F66" i="3"/>
  <c r="C67" i="3"/>
  <c r="N67" i="3"/>
  <c r="H69" i="3"/>
  <c r="M71" i="3"/>
  <c r="J72" i="3"/>
  <c r="G73" i="3"/>
  <c r="D74" i="3"/>
  <c r="O74" i="3"/>
  <c r="L75" i="3"/>
  <c r="F77" i="3"/>
  <c r="C78" i="3"/>
  <c r="O78" i="3"/>
  <c r="I80" i="3"/>
  <c r="G81" i="3"/>
  <c r="E82" i="3"/>
  <c r="O83" i="3"/>
  <c r="D83" i="3"/>
  <c r="N84" i="3"/>
  <c r="L85" i="3"/>
  <c r="J86" i="3"/>
  <c r="F88" i="3"/>
  <c r="J91" i="3"/>
  <c r="F93" i="3"/>
  <c r="E94" i="3"/>
  <c r="C95" i="3"/>
  <c r="O95" i="3"/>
  <c r="M96" i="3"/>
  <c r="F100" i="3"/>
  <c r="O102" i="3"/>
  <c r="D102" i="3"/>
  <c r="M102" i="3"/>
  <c r="N104" i="3"/>
  <c r="M105" i="3"/>
  <c r="M107" i="3"/>
  <c r="I110" i="3"/>
  <c r="L111" i="3"/>
  <c r="G113" i="3"/>
  <c r="G114" i="3"/>
  <c r="J115" i="3"/>
  <c r="J116" i="3"/>
  <c r="J117" i="3"/>
  <c r="M118" i="3"/>
  <c r="I121" i="3"/>
  <c r="L122" i="3"/>
  <c r="G124" i="3"/>
  <c r="G125" i="3"/>
  <c r="J126" i="3"/>
  <c r="J128" i="3"/>
  <c r="G135" i="3"/>
  <c r="J144" i="3"/>
  <c r="H144" i="3"/>
  <c r="G144" i="3"/>
  <c r="L144" i="3"/>
  <c r="C148" i="3"/>
  <c r="L151" i="3"/>
  <c r="E158" i="3"/>
  <c r="N159" i="3"/>
  <c r="E162" i="3"/>
  <c r="E173" i="3"/>
  <c r="G66" i="3"/>
  <c r="I69" i="3"/>
  <c r="G77" i="3"/>
  <c r="H81" i="3"/>
  <c r="F82" i="3"/>
  <c r="C84" i="3"/>
  <c r="O84" i="3"/>
  <c r="G100" i="3"/>
  <c r="L103" i="3"/>
  <c r="J103" i="3"/>
  <c r="N107" i="3"/>
  <c r="L110" i="3"/>
  <c r="M111" i="3"/>
  <c r="H113" i="3"/>
  <c r="H114" i="3"/>
  <c r="M143" i="3"/>
  <c r="K143" i="3"/>
  <c r="J143" i="3"/>
  <c r="O143" i="3"/>
  <c r="D143" i="3"/>
  <c r="O146" i="3"/>
  <c r="D146" i="3"/>
  <c r="M146" i="3"/>
  <c r="L146" i="3"/>
  <c r="F146" i="3"/>
  <c r="D148" i="3"/>
  <c r="N151" i="3"/>
  <c r="M154" i="3"/>
  <c r="L154" i="3"/>
  <c r="K154" i="3"/>
  <c r="J154" i="3"/>
  <c r="O154" i="3"/>
  <c r="D154" i="3"/>
  <c r="F158" i="3"/>
  <c r="F162" i="3"/>
  <c r="N173" i="3"/>
  <c r="E180" i="3"/>
  <c r="I62" i="3"/>
  <c r="F63" i="3"/>
  <c r="H66" i="3"/>
  <c r="J69" i="3"/>
  <c r="I73" i="3"/>
  <c r="F74" i="3"/>
  <c r="H77" i="3"/>
  <c r="E78" i="3"/>
  <c r="I81" i="3"/>
  <c r="H82" i="3"/>
  <c r="H88" i="3"/>
  <c r="G94" i="3"/>
  <c r="E95" i="3"/>
  <c r="I100" i="3"/>
  <c r="I104" i="3"/>
  <c r="G104" i="3"/>
  <c r="F105" i="3"/>
  <c r="O105" i="3"/>
  <c r="D105" i="3"/>
  <c r="N106" i="3"/>
  <c r="C106" i="3"/>
  <c r="L106" i="3"/>
  <c r="N110" i="3"/>
  <c r="N111" i="3"/>
  <c r="I113" i="3"/>
  <c r="K114" i="3"/>
  <c r="L115" i="3"/>
  <c r="L116" i="3"/>
  <c r="N121" i="3"/>
  <c r="N122" i="3"/>
  <c r="I124" i="3"/>
  <c r="K125" i="3"/>
  <c r="K140" i="3"/>
  <c r="I140" i="3"/>
  <c r="H140" i="3"/>
  <c r="M140" i="3"/>
  <c r="C144" i="3"/>
  <c r="D147" i="3"/>
  <c r="E148" i="3"/>
  <c r="C155" i="3"/>
  <c r="G158" i="3"/>
  <c r="I159" i="3"/>
  <c r="H159" i="3"/>
  <c r="G159" i="3"/>
  <c r="F159" i="3"/>
  <c r="K159" i="3"/>
  <c r="J159" i="3"/>
  <c r="G162" i="3"/>
  <c r="D56" i="3"/>
  <c r="O56" i="3"/>
  <c r="E63" i="3"/>
  <c r="E12" i="3"/>
  <c r="E23" i="3"/>
  <c r="M6" i="3"/>
  <c r="D9" i="3"/>
  <c r="O9" i="3"/>
  <c r="F12" i="3"/>
  <c r="M17" i="3"/>
  <c r="D20" i="3"/>
  <c r="O20" i="3"/>
  <c r="F23" i="3"/>
  <c r="M28" i="3"/>
  <c r="D31" i="3"/>
  <c r="O31" i="3"/>
  <c r="F34" i="3"/>
  <c r="H37" i="3"/>
  <c r="M39" i="3"/>
  <c r="D42" i="3"/>
  <c r="O42" i="3"/>
  <c r="F45" i="3"/>
  <c r="H48" i="3"/>
  <c r="M50" i="3"/>
  <c r="J51" i="3"/>
  <c r="G52" i="3"/>
  <c r="D53" i="3"/>
  <c r="O53" i="3"/>
  <c r="F56" i="3"/>
  <c r="H59" i="3"/>
  <c r="M61" i="3"/>
  <c r="J62" i="3"/>
  <c r="G63" i="3"/>
  <c r="D64" i="3"/>
  <c r="O64" i="3"/>
  <c r="I66" i="3"/>
  <c r="F67" i="3"/>
  <c r="K69" i="3"/>
  <c r="H70" i="3"/>
  <c r="M72" i="3"/>
  <c r="J73" i="3"/>
  <c r="G74" i="3"/>
  <c r="D75" i="3"/>
  <c r="O75" i="3"/>
  <c r="I77" i="3"/>
  <c r="F78" i="3"/>
  <c r="L80" i="3"/>
  <c r="K81" i="3"/>
  <c r="I82" i="3"/>
  <c r="E84" i="3"/>
  <c r="C85" i="3"/>
  <c r="O85" i="3"/>
  <c r="M86" i="3"/>
  <c r="I88" i="3"/>
  <c r="H94" i="3"/>
  <c r="F95" i="3"/>
  <c r="K100" i="3"/>
  <c r="E103" i="3"/>
  <c r="D104" i="3"/>
  <c r="C105" i="3"/>
  <c r="K107" i="3"/>
  <c r="I107" i="3"/>
  <c r="J113" i="3"/>
  <c r="M114" i="3"/>
  <c r="N117" i="3"/>
  <c r="C117" i="3"/>
  <c r="L117" i="3"/>
  <c r="K117" i="3"/>
  <c r="K118" i="3"/>
  <c r="I118" i="3"/>
  <c r="H118" i="3"/>
  <c r="J124" i="3"/>
  <c r="N128" i="3"/>
  <c r="C128" i="3"/>
  <c r="L128" i="3"/>
  <c r="K128" i="3"/>
  <c r="K129" i="3"/>
  <c r="I129" i="3"/>
  <c r="H129" i="3"/>
  <c r="E147" i="3"/>
  <c r="H148" i="3"/>
  <c r="K151" i="3"/>
  <c r="J151" i="3"/>
  <c r="I151" i="3"/>
  <c r="H151" i="3"/>
  <c r="M151" i="3"/>
  <c r="D155" i="3"/>
  <c r="H158" i="3"/>
  <c r="K173" i="3"/>
  <c r="J173" i="3"/>
  <c r="I173" i="3"/>
  <c r="H173" i="3"/>
  <c r="G173" i="3"/>
  <c r="F173" i="3"/>
  <c r="M173" i="3"/>
  <c r="L173" i="3"/>
  <c r="L180" i="3"/>
  <c r="K180" i="3"/>
  <c r="J180" i="3"/>
  <c r="I180" i="3"/>
  <c r="H180" i="3"/>
  <c r="G180" i="3"/>
  <c r="O180" i="3"/>
  <c r="D180" i="3"/>
  <c r="N180" i="3"/>
  <c r="C180" i="3"/>
  <c r="M180" i="3"/>
  <c r="E34" i="3"/>
  <c r="G12" i="3"/>
  <c r="F16" i="3"/>
  <c r="C17" i="3"/>
  <c r="N17" i="3"/>
  <c r="E20" i="3"/>
  <c r="G34" i="3"/>
  <c r="I37" i="3"/>
  <c r="C39" i="3"/>
  <c r="N39" i="3"/>
  <c r="E42" i="3"/>
  <c r="G56" i="3"/>
  <c r="I59" i="3"/>
  <c r="C61" i="3"/>
  <c r="N61" i="3"/>
  <c r="K62" i="3"/>
  <c r="H63" i="3"/>
  <c r="J66" i="3"/>
  <c r="G67" i="3"/>
  <c r="L69" i="3"/>
  <c r="C72" i="3"/>
  <c r="N72" i="3"/>
  <c r="K73" i="3"/>
  <c r="H74" i="3"/>
  <c r="J77" i="3"/>
  <c r="G78" i="3"/>
  <c r="N80" i="3"/>
  <c r="L81" i="3"/>
  <c r="J82" i="3"/>
  <c r="F84" i="3"/>
  <c r="N86" i="3"/>
  <c r="J88" i="3"/>
  <c r="I94" i="3"/>
  <c r="G95" i="3"/>
  <c r="L100" i="3"/>
  <c r="F103" i="3"/>
  <c r="E104" i="3"/>
  <c r="M110" i="3"/>
  <c r="K110" i="3"/>
  <c r="J110" i="3"/>
  <c r="J111" i="3"/>
  <c r="H111" i="3"/>
  <c r="G111" i="3"/>
  <c r="K113" i="3"/>
  <c r="N114" i="3"/>
  <c r="F116" i="3"/>
  <c r="O116" i="3"/>
  <c r="D116" i="3"/>
  <c r="N116" i="3"/>
  <c r="C116" i="3"/>
  <c r="M121" i="3"/>
  <c r="K121" i="3"/>
  <c r="J121" i="3"/>
  <c r="J122" i="3"/>
  <c r="H122" i="3"/>
  <c r="G122" i="3"/>
  <c r="K124" i="3"/>
  <c r="N125" i="3"/>
  <c r="F127" i="3"/>
  <c r="O127" i="3"/>
  <c r="D127" i="3"/>
  <c r="N127" i="3"/>
  <c r="C127" i="3"/>
  <c r="C129" i="3"/>
  <c r="M132" i="3"/>
  <c r="K132" i="3"/>
  <c r="J132" i="3"/>
  <c r="J133" i="3"/>
  <c r="H133" i="3"/>
  <c r="G133" i="3"/>
  <c r="F138" i="3"/>
  <c r="O138" i="3"/>
  <c r="D138" i="3"/>
  <c r="N138" i="3"/>
  <c r="C138" i="3"/>
  <c r="C140" i="3"/>
  <c r="C143" i="3"/>
  <c r="E144" i="3"/>
  <c r="C146" i="3"/>
  <c r="F147" i="3"/>
  <c r="J148" i="3"/>
  <c r="E155" i="3"/>
  <c r="D169" i="3"/>
  <c r="H51" i="3"/>
  <c r="F5" i="3"/>
  <c r="C6" i="3"/>
  <c r="N6" i="3"/>
  <c r="E9" i="3"/>
  <c r="G23" i="3"/>
  <c r="C28" i="3"/>
  <c r="N28" i="3"/>
  <c r="E31" i="3"/>
  <c r="G45" i="3"/>
  <c r="I48" i="3"/>
  <c r="C50" i="3"/>
  <c r="N50" i="3"/>
  <c r="K51" i="3"/>
  <c r="H52" i="3"/>
  <c r="E53" i="3"/>
  <c r="D6" i="3"/>
  <c r="C10" i="3"/>
  <c r="D17" i="3"/>
  <c r="F20" i="3"/>
  <c r="C21" i="3"/>
  <c r="H23" i="3"/>
  <c r="D28" i="3"/>
  <c r="O28" i="3"/>
  <c r="C32" i="3"/>
  <c r="D39" i="3"/>
  <c r="F42" i="3"/>
  <c r="C43" i="3"/>
  <c r="H45" i="3"/>
  <c r="J48" i="3"/>
  <c r="D50" i="3"/>
  <c r="O50" i="3"/>
  <c r="C54" i="3"/>
  <c r="D61" i="3"/>
  <c r="L62" i="3"/>
  <c r="I63" i="3"/>
  <c r="F64" i="3"/>
  <c r="C65" i="3"/>
  <c r="K66" i="3"/>
  <c r="H67" i="3"/>
  <c r="M69" i="3"/>
  <c r="D72" i="3"/>
  <c r="L73" i="3"/>
  <c r="I74" i="3"/>
  <c r="F75" i="3"/>
  <c r="C76" i="3"/>
  <c r="K77" i="3"/>
  <c r="I78" i="3"/>
  <c r="C80" i="3"/>
  <c r="O80" i="3"/>
  <c r="M81" i="3"/>
  <c r="K82" i="3"/>
  <c r="I83" i="3"/>
  <c r="G84" i="3"/>
  <c r="E85" i="3"/>
  <c r="C86" i="3"/>
  <c r="O86" i="3"/>
  <c r="M87" i="3"/>
  <c r="L88" i="3"/>
  <c r="J89" i="3"/>
  <c r="N92" i="3"/>
  <c r="L93" i="3"/>
  <c r="J94" i="3"/>
  <c r="H95" i="3"/>
  <c r="F96" i="3"/>
  <c r="N99" i="3"/>
  <c r="M100" i="3"/>
  <c r="H102" i="3"/>
  <c r="G103" i="3"/>
  <c r="F104" i="3"/>
  <c r="G105" i="3"/>
  <c r="F106" i="3"/>
  <c r="E107" i="3"/>
  <c r="C110" i="3"/>
  <c r="C111" i="3"/>
  <c r="D117" i="3"/>
  <c r="D118" i="3"/>
  <c r="C121" i="3"/>
  <c r="C122" i="3"/>
  <c r="D128" i="3"/>
  <c r="D129" i="3"/>
  <c r="D140" i="3"/>
  <c r="E143" i="3"/>
  <c r="E146" i="3"/>
  <c r="G147" i="3"/>
  <c r="L148" i="3"/>
  <c r="F155" i="3"/>
  <c r="L158" i="3"/>
  <c r="K158" i="3"/>
  <c r="J158" i="3"/>
  <c r="I158" i="3"/>
  <c r="N158" i="3"/>
  <c r="C158" i="3"/>
  <c r="M158" i="3"/>
  <c r="K162" i="3"/>
  <c r="J162" i="3"/>
  <c r="I162" i="3"/>
  <c r="H162" i="3"/>
  <c r="M162" i="3"/>
  <c r="L162" i="3"/>
  <c r="E165" i="3"/>
  <c r="E169" i="3"/>
  <c r="D192" i="3"/>
  <c r="C199" i="3"/>
  <c r="C204" i="3"/>
  <c r="K209" i="3"/>
  <c r="J209" i="3"/>
  <c r="N209" i="3"/>
  <c r="C209" i="3"/>
  <c r="I209" i="3"/>
  <c r="H209" i="3"/>
  <c r="G209" i="3"/>
  <c r="F209" i="3"/>
  <c r="E209" i="3"/>
  <c r="D209" i="3"/>
  <c r="O209" i="3"/>
  <c r="M209" i="3"/>
  <c r="L209" i="3"/>
  <c r="C69" i="3"/>
  <c r="J78" i="3"/>
  <c r="N81" i="3"/>
  <c r="L82" i="3"/>
  <c r="H84" i="3"/>
  <c r="F85" i="3"/>
  <c r="M88" i="3"/>
  <c r="K94" i="3"/>
  <c r="I95" i="3"/>
  <c r="G96" i="3"/>
  <c r="N100" i="3"/>
  <c r="H103" i="3"/>
  <c r="H104" i="3"/>
  <c r="D110" i="3"/>
  <c r="O113" i="3"/>
  <c r="D113" i="3"/>
  <c r="M113" i="3"/>
  <c r="L113" i="3"/>
  <c r="L114" i="3"/>
  <c r="J114" i="3"/>
  <c r="I114" i="3"/>
  <c r="I115" i="3"/>
  <c r="G115" i="3"/>
  <c r="F115" i="3"/>
  <c r="E117" i="3"/>
  <c r="E118" i="3"/>
  <c r="D121" i="3"/>
  <c r="O124" i="3"/>
  <c r="D124" i="3"/>
  <c r="M124" i="3"/>
  <c r="L124" i="3"/>
  <c r="L125" i="3"/>
  <c r="J125" i="3"/>
  <c r="I125" i="3"/>
  <c r="I126" i="3"/>
  <c r="G126" i="3"/>
  <c r="F126" i="3"/>
  <c r="E128" i="3"/>
  <c r="E129" i="3"/>
  <c r="D132" i="3"/>
  <c r="O135" i="3"/>
  <c r="D135" i="3"/>
  <c r="M135" i="3"/>
  <c r="L135" i="3"/>
  <c r="L136" i="3"/>
  <c r="J136" i="3"/>
  <c r="I136" i="3"/>
  <c r="I137" i="3"/>
  <c r="G137" i="3"/>
  <c r="F137" i="3"/>
  <c r="E140" i="3"/>
  <c r="F143" i="3"/>
  <c r="I144" i="3"/>
  <c r="G146" i="3"/>
  <c r="H147" i="3"/>
  <c r="M148" i="3"/>
  <c r="C151" i="3"/>
  <c r="E154" i="3"/>
  <c r="K155" i="3"/>
  <c r="C159" i="3"/>
  <c r="F165" i="3"/>
  <c r="F169" i="3"/>
  <c r="E192" i="3"/>
  <c r="D199" i="3"/>
  <c r="E204" i="3"/>
  <c r="G160" i="3"/>
  <c r="K166" i="3"/>
  <c r="J170" i="3"/>
  <c r="C176" i="3"/>
  <c r="N176" i="3"/>
  <c r="J181" i="3"/>
  <c r="C187" i="3"/>
  <c r="N187" i="3"/>
  <c r="N197" i="3"/>
  <c r="C197" i="3"/>
  <c r="N198" i="3"/>
  <c r="K206" i="3"/>
  <c r="J208" i="3"/>
  <c r="M210" i="3"/>
  <c r="I216" i="3"/>
  <c r="K217" i="3"/>
  <c r="L220" i="3"/>
  <c r="M221" i="3"/>
  <c r="I227" i="3"/>
  <c r="O230" i="3"/>
  <c r="D230" i="3"/>
  <c r="N230" i="3"/>
  <c r="C230" i="3"/>
  <c r="M230" i="3"/>
  <c r="F230" i="3"/>
  <c r="K235" i="3"/>
  <c r="J235" i="3"/>
  <c r="I235" i="3"/>
  <c r="M235" i="3"/>
  <c r="F238" i="3"/>
  <c r="M242" i="3"/>
  <c r="L242" i="3"/>
  <c r="K242" i="3"/>
  <c r="J242" i="3"/>
  <c r="N242" i="3"/>
  <c r="C242" i="3"/>
  <c r="L246" i="3"/>
  <c r="K246" i="3"/>
  <c r="J246" i="3"/>
  <c r="I246" i="3"/>
  <c r="M246" i="3"/>
  <c r="E251" i="3"/>
  <c r="L252" i="3"/>
  <c r="J252" i="3"/>
  <c r="M252" i="3"/>
  <c r="K252" i="3"/>
  <c r="I252" i="3"/>
  <c r="H252" i="3"/>
  <c r="N252" i="3"/>
  <c r="M254" i="3"/>
  <c r="E256" i="3"/>
  <c r="F262" i="3"/>
  <c r="J271" i="3"/>
  <c r="I271" i="3"/>
  <c r="H271" i="3"/>
  <c r="G271" i="3"/>
  <c r="F271" i="3"/>
  <c r="E271" i="3"/>
  <c r="D271" i="3"/>
  <c r="N271" i="3"/>
  <c r="K271" i="3"/>
  <c r="L274" i="3"/>
  <c r="K274" i="3"/>
  <c r="J274" i="3"/>
  <c r="G274" i="3"/>
  <c r="F274" i="3"/>
  <c r="E274" i="3"/>
  <c r="D274" i="3"/>
  <c r="N274" i="3"/>
  <c r="H274" i="3"/>
  <c r="H149" i="3"/>
  <c r="F157" i="3"/>
  <c r="H160" i="3"/>
  <c r="J163" i="3"/>
  <c r="G164" i="3"/>
  <c r="L166" i="3"/>
  <c r="F168" i="3"/>
  <c r="K170" i="3"/>
  <c r="H171" i="3"/>
  <c r="J174" i="3"/>
  <c r="G175" i="3"/>
  <c r="D176" i="3"/>
  <c r="O176" i="3"/>
  <c r="L177" i="3"/>
  <c r="F179" i="3"/>
  <c r="K181" i="3"/>
  <c r="H182" i="3"/>
  <c r="J185" i="3"/>
  <c r="G186" i="3"/>
  <c r="D187" i="3"/>
  <c r="O187" i="3"/>
  <c r="L188" i="3"/>
  <c r="F190" i="3"/>
  <c r="J194" i="3"/>
  <c r="H195" i="3"/>
  <c r="G196" i="3"/>
  <c r="E197" i="3"/>
  <c r="C198" i="3"/>
  <c r="O198" i="3"/>
  <c r="G201" i="3"/>
  <c r="E202" i="3"/>
  <c r="C203" i="3"/>
  <c r="O203" i="3"/>
  <c r="M206" i="3"/>
  <c r="K208" i="3"/>
  <c r="N210" i="3"/>
  <c r="G213" i="3"/>
  <c r="J215" i="3"/>
  <c r="J216" i="3"/>
  <c r="M217" i="3"/>
  <c r="K219" i="3"/>
  <c r="M220" i="3"/>
  <c r="N221" i="3"/>
  <c r="J227" i="3"/>
  <c r="D231" i="3"/>
  <c r="E232" i="3"/>
  <c r="C236" i="3"/>
  <c r="G238" i="3"/>
  <c r="K239" i="3"/>
  <c r="C243" i="3"/>
  <c r="F251" i="3"/>
  <c r="M256" i="3"/>
  <c r="G262" i="3"/>
  <c r="E267" i="3"/>
  <c r="F197" i="3"/>
  <c r="H201" i="3"/>
  <c r="F202" i="3"/>
  <c r="J228" i="3"/>
  <c r="I228" i="3"/>
  <c r="H228" i="3"/>
  <c r="L228" i="3"/>
  <c r="E231" i="3"/>
  <c r="C235" i="3"/>
  <c r="H238" i="3"/>
  <c r="M239" i="3"/>
  <c r="D243" i="3"/>
  <c r="F254" i="3"/>
  <c r="O254" i="3"/>
  <c r="D254" i="3"/>
  <c r="K254" i="3"/>
  <c r="J254" i="3"/>
  <c r="I254" i="3"/>
  <c r="H254" i="3"/>
  <c r="L254" i="3"/>
  <c r="F267" i="3"/>
  <c r="C270" i="3"/>
  <c r="H210" i="3"/>
  <c r="G210" i="3"/>
  <c r="K210" i="3"/>
  <c r="K220" i="3"/>
  <c r="J220" i="3"/>
  <c r="N220" i="3"/>
  <c r="C220" i="3"/>
  <c r="H221" i="3"/>
  <c r="G221" i="3"/>
  <c r="K221" i="3"/>
  <c r="M227" i="3"/>
  <c r="L227" i="3"/>
  <c r="K227" i="3"/>
  <c r="O227" i="3"/>
  <c r="D227" i="3"/>
  <c r="F231" i="3"/>
  <c r="D235" i="3"/>
  <c r="I238" i="3"/>
  <c r="E243" i="3"/>
  <c r="D250" i="3"/>
  <c r="K256" i="3"/>
  <c r="I256" i="3"/>
  <c r="J256" i="3"/>
  <c r="H256" i="3"/>
  <c r="G256" i="3"/>
  <c r="F256" i="3"/>
  <c r="O256" i="3"/>
  <c r="L256" i="3"/>
  <c r="O262" i="3"/>
  <c r="D262" i="3"/>
  <c r="M262" i="3"/>
  <c r="L262" i="3"/>
  <c r="K262" i="3"/>
  <c r="J262" i="3"/>
  <c r="I262" i="3"/>
  <c r="E262" i="3"/>
  <c r="N262" i="3"/>
  <c r="I270" i="3"/>
  <c r="I273" i="3"/>
  <c r="I206" i="3"/>
  <c r="L206" i="3"/>
  <c r="N208" i="3"/>
  <c r="C208" i="3"/>
  <c r="M208" i="3"/>
  <c r="F208" i="3"/>
  <c r="C210" i="3"/>
  <c r="L216" i="3"/>
  <c r="K216" i="3"/>
  <c r="O216" i="3"/>
  <c r="D216" i="3"/>
  <c r="I217" i="3"/>
  <c r="H217" i="3"/>
  <c r="L217" i="3"/>
  <c r="N219" i="3"/>
  <c r="C219" i="3"/>
  <c r="M219" i="3"/>
  <c r="F219" i="3"/>
  <c r="C221" i="3"/>
  <c r="C228" i="3"/>
  <c r="E230" i="3"/>
  <c r="G231" i="3"/>
  <c r="E235" i="3"/>
  <c r="J238" i="3"/>
  <c r="D242" i="3"/>
  <c r="F243" i="3"/>
  <c r="D246" i="3"/>
  <c r="E250" i="3"/>
  <c r="O251" i="3"/>
  <c r="D251" i="3"/>
  <c r="M251" i="3"/>
  <c r="L251" i="3"/>
  <c r="K251" i="3"/>
  <c r="J251" i="3"/>
  <c r="I251" i="3"/>
  <c r="N251" i="3"/>
  <c r="C257" i="3"/>
  <c r="C263" i="3"/>
  <c r="K267" i="3"/>
  <c r="J267" i="3"/>
  <c r="I267" i="3"/>
  <c r="M267" i="3"/>
  <c r="L267" i="3"/>
  <c r="H267" i="3"/>
  <c r="G267" i="3"/>
  <c r="C267" i="3"/>
  <c r="N267" i="3"/>
  <c r="J270" i="3"/>
  <c r="J273" i="3"/>
  <c r="J168" i="3"/>
  <c r="D170" i="3"/>
  <c r="O170" i="3"/>
  <c r="L171" i="3"/>
  <c r="H176" i="3"/>
  <c r="J179" i="3"/>
  <c r="D181" i="3"/>
  <c r="O181" i="3"/>
  <c r="L182" i="3"/>
  <c r="H187" i="3"/>
  <c r="C194" i="3"/>
  <c r="O194" i="3"/>
  <c r="I197" i="3"/>
  <c r="G198" i="3"/>
  <c r="K201" i="3"/>
  <c r="I202" i="3"/>
  <c r="H203" i="3"/>
  <c r="D206" i="3"/>
  <c r="D210" i="3"/>
  <c r="O215" i="3"/>
  <c r="D215" i="3"/>
  <c r="N215" i="3"/>
  <c r="C215" i="3"/>
  <c r="G215" i="3"/>
  <c r="C217" i="3"/>
  <c r="D220" i="3"/>
  <c r="D221" i="3"/>
  <c r="D228" i="3"/>
  <c r="G230" i="3"/>
  <c r="H231" i="3"/>
  <c r="F235" i="3"/>
  <c r="J239" i="3"/>
  <c r="I239" i="3"/>
  <c r="H239" i="3"/>
  <c r="L239" i="3"/>
  <c r="E242" i="3"/>
  <c r="L243" i="3"/>
  <c r="E246" i="3"/>
  <c r="F250" i="3"/>
  <c r="C252" i="3"/>
  <c r="D257" i="3"/>
  <c r="E263" i="3"/>
  <c r="L289" i="3"/>
  <c r="K289" i="3"/>
  <c r="J289" i="3"/>
  <c r="I289" i="3"/>
  <c r="N289" i="3"/>
  <c r="M289" i="3"/>
  <c r="H289" i="3"/>
  <c r="G289" i="3"/>
  <c r="F289" i="3"/>
  <c r="E289" i="3"/>
  <c r="D289" i="3"/>
  <c r="C289" i="3"/>
  <c r="O289" i="3"/>
  <c r="F166" i="3"/>
  <c r="M171" i="3"/>
  <c r="I176" i="3"/>
  <c r="F177" i="3"/>
  <c r="K179" i="3"/>
  <c r="M182" i="3"/>
  <c r="I187" i="3"/>
  <c r="F188" i="3"/>
  <c r="J197" i="3"/>
  <c r="H198" i="3"/>
  <c r="L201" i="3"/>
  <c r="K202" i="3"/>
  <c r="I203" i="3"/>
  <c r="E206" i="3"/>
  <c r="D208" i="3"/>
  <c r="E210" i="3"/>
  <c r="C216" i="3"/>
  <c r="D217" i="3"/>
  <c r="D219" i="3"/>
  <c r="E220" i="3"/>
  <c r="E221" i="3"/>
  <c r="C227" i="3"/>
  <c r="H230" i="3"/>
  <c r="I231" i="3"/>
  <c r="G235" i="3"/>
  <c r="M238" i="3"/>
  <c r="L238" i="3"/>
  <c r="K238" i="3"/>
  <c r="O238" i="3"/>
  <c r="D238" i="3"/>
  <c r="F242" i="3"/>
  <c r="M243" i="3"/>
  <c r="F246" i="3"/>
  <c r="H250" i="3"/>
  <c r="L257" i="3"/>
  <c r="M270" i="3"/>
  <c r="L270" i="3"/>
  <c r="K270" i="3"/>
  <c r="G270" i="3"/>
  <c r="F270" i="3"/>
  <c r="E270" i="3"/>
  <c r="D270" i="3"/>
  <c r="N270" i="3"/>
  <c r="H270" i="3"/>
  <c r="O273" i="3"/>
  <c r="D273" i="3"/>
  <c r="N273" i="3"/>
  <c r="C273" i="3"/>
  <c r="M273" i="3"/>
  <c r="G273" i="3"/>
  <c r="F273" i="3"/>
  <c r="E273" i="3"/>
  <c r="K273" i="3"/>
  <c r="H273" i="3"/>
  <c r="D277" i="3"/>
  <c r="M109" i="3"/>
  <c r="M120" i="3"/>
  <c r="M131" i="3"/>
  <c r="K139" i="3"/>
  <c r="M142" i="3"/>
  <c r="C149" i="3"/>
  <c r="N149" i="3"/>
  <c r="K150" i="3"/>
  <c r="M153" i="3"/>
  <c r="L157" i="3"/>
  <c r="C160" i="3"/>
  <c r="N160" i="3"/>
  <c r="K161" i="3"/>
  <c r="M164" i="3"/>
  <c r="G166" i="3"/>
  <c r="L168" i="3"/>
  <c r="F170" i="3"/>
  <c r="C171" i="3"/>
  <c r="N171" i="3"/>
  <c r="K172" i="3"/>
  <c r="M175" i="3"/>
  <c r="J176" i="3"/>
  <c r="G177" i="3"/>
  <c r="L179" i="3"/>
  <c r="F181" i="3"/>
  <c r="C182" i="3"/>
  <c r="N182" i="3"/>
  <c r="M186" i="3"/>
  <c r="J187" i="3"/>
  <c r="G188" i="3"/>
  <c r="E194" i="3"/>
  <c r="K197" i="3"/>
  <c r="I198" i="3"/>
  <c r="N201" i="3"/>
  <c r="L202" i="3"/>
  <c r="J203" i="3"/>
  <c r="F206" i="3"/>
  <c r="E208" i="3"/>
  <c r="F210" i="3"/>
  <c r="J213" i="3"/>
  <c r="I213" i="3"/>
  <c r="M213" i="3"/>
  <c r="G214" i="3"/>
  <c r="F214" i="3"/>
  <c r="J214" i="3"/>
  <c r="E216" i="3"/>
  <c r="E217" i="3"/>
  <c r="E219" i="3"/>
  <c r="F220" i="3"/>
  <c r="F221" i="3"/>
  <c r="J224" i="3"/>
  <c r="I224" i="3"/>
  <c r="M224" i="3"/>
  <c r="G225" i="3"/>
  <c r="F225" i="3"/>
  <c r="J225" i="3"/>
  <c r="E227" i="3"/>
  <c r="F228" i="3"/>
  <c r="I230" i="3"/>
  <c r="M231" i="3"/>
  <c r="H235" i="3"/>
  <c r="M236" i="3"/>
  <c r="C239" i="3"/>
  <c r="G242" i="3"/>
  <c r="N243" i="3"/>
  <c r="G246" i="3"/>
  <c r="I250" i="3"/>
  <c r="E252" i="3"/>
  <c r="I253" i="3"/>
  <c r="G253" i="3"/>
  <c r="L253" i="3"/>
  <c r="K253" i="3"/>
  <c r="J253" i="3"/>
  <c r="H253" i="3"/>
  <c r="M253" i="3"/>
  <c r="M257" i="3"/>
  <c r="G263" i="3"/>
  <c r="E266" i="3"/>
  <c r="I268" i="3"/>
  <c r="C271" i="3"/>
  <c r="C274" i="3"/>
  <c r="J277" i="3"/>
  <c r="C98" i="3"/>
  <c r="F108" i="3"/>
  <c r="C109" i="3"/>
  <c r="F119" i="3"/>
  <c r="C120" i="3"/>
  <c r="F130" i="3"/>
  <c r="C131" i="3"/>
  <c r="L139" i="3"/>
  <c r="F141" i="3"/>
  <c r="C142" i="3"/>
  <c r="D149" i="3"/>
  <c r="O149" i="3"/>
  <c r="L150" i="3"/>
  <c r="F152" i="3"/>
  <c r="C153" i="3"/>
  <c r="M157" i="3"/>
  <c r="D160" i="3"/>
  <c r="O160" i="3"/>
  <c r="L161" i="3"/>
  <c r="F163" i="3"/>
  <c r="C164" i="3"/>
  <c r="H166" i="3"/>
  <c r="M168" i="3"/>
  <c r="G170" i="3"/>
  <c r="D171" i="3"/>
  <c r="O171" i="3"/>
  <c r="L172" i="3"/>
  <c r="F174" i="3"/>
  <c r="C175" i="3"/>
  <c r="K176" i="3"/>
  <c r="H177" i="3"/>
  <c r="M179" i="3"/>
  <c r="G181" i="3"/>
  <c r="D182" i="3"/>
  <c r="O182" i="3"/>
  <c r="F185" i="3"/>
  <c r="C186" i="3"/>
  <c r="K187" i="3"/>
  <c r="H188" i="3"/>
  <c r="N190" i="3"/>
  <c r="L191" i="3"/>
  <c r="F194" i="3"/>
  <c r="N196" i="3"/>
  <c r="L197" i="3"/>
  <c r="J198" i="3"/>
  <c r="C201" i="3"/>
  <c r="O201" i="3"/>
  <c r="M202" i="3"/>
  <c r="K203" i="3"/>
  <c r="G206" i="3"/>
  <c r="G208" i="3"/>
  <c r="I210" i="3"/>
  <c r="C213" i="3"/>
  <c r="C214" i="3"/>
  <c r="E215" i="3"/>
  <c r="F216" i="3"/>
  <c r="F217" i="3"/>
  <c r="G219" i="3"/>
  <c r="G220" i="3"/>
  <c r="I221" i="3"/>
  <c r="C224" i="3"/>
  <c r="C225" i="3"/>
  <c r="F227" i="3"/>
  <c r="G228" i="3"/>
  <c r="J230" i="3"/>
  <c r="I232" i="3"/>
  <c r="H232" i="3"/>
  <c r="G232" i="3"/>
  <c r="K232" i="3"/>
  <c r="L235" i="3"/>
  <c r="D239" i="3"/>
  <c r="H242" i="3"/>
  <c r="H246" i="3"/>
  <c r="F252" i="3"/>
  <c r="C254" i="3"/>
  <c r="L271" i="3"/>
  <c r="I274" i="3"/>
  <c r="C157" i="3"/>
  <c r="N157" i="3"/>
  <c r="I166" i="3"/>
  <c r="C168" i="3"/>
  <c r="N168" i="3"/>
  <c r="H170" i="3"/>
  <c r="L176" i="3"/>
  <c r="I177" i="3"/>
  <c r="C179" i="3"/>
  <c r="N179" i="3"/>
  <c r="H181" i="3"/>
  <c r="L187" i="3"/>
  <c r="M197" i="3"/>
  <c r="L198" i="3"/>
  <c r="N202" i="3"/>
  <c r="H206" i="3"/>
  <c r="H208" i="3"/>
  <c r="J210" i="3"/>
  <c r="G216" i="3"/>
  <c r="G217" i="3"/>
  <c r="H220" i="3"/>
  <c r="J221" i="3"/>
  <c r="G227" i="3"/>
  <c r="L231" i="3"/>
  <c r="K231" i="3"/>
  <c r="J231" i="3"/>
  <c r="N231" i="3"/>
  <c r="C231" i="3"/>
  <c r="J243" i="3"/>
  <c r="I243" i="3"/>
  <c r="H243" i="3"/>
  <c r="G243" i="3"/>
  <c r="K243" i="3"/>
  <c r="G250" i="3"/>
  <c r="N250" i="3"/>
  <c r="M250" i="3"/>
  <c r="L250" i="3"/>
  <c r="K250" i="3"/>
  <c r="O250" i="3"/>
  <c r="C250" i="3"/>
  <c r="C256" i="3"/>
  <c r="H257" i="3"/>
  <c r="F257" i="3"/>
  <c r="J257" i="3"/>
  <c r="I257" i="3"/>
  <c r="G257" i="3"/>
  <c r="E257" i="3"/>
  <c r="N257" i="3"/>
  <c r="K257" i="3"/>
  <c r="L263" i="3"/>
  <c r="J263" i="3"/>
  <c r="M263" i="3"/>
  <c r="K263" i="3"/>
  <c r="I263" i="3"/>
  <c r="H263" i="3"/>
  <c r="D263" i="3"/>
  <c r="N263" i="3"/>
  <c r="H268" i="3"/>
  <c r="G268" i="3"/>
  <c r="F268" i="3"/>
  <c r="M268" i="3"/>
  <c r="L268" i="3"/>
  <c r="K268" i="3"/>
  <c r="J268" i="3"/>
  <c r="C268" i="3"/>
  <c r="N268" i="3"/>
  <c r="M271" i="3"/>
  <c r="M274" i="3"/>
  <c r="N277" i="3"/>
  <c r="C277" i="3"/>
  <c r="M277" i="3"/>
  <c r="L277" i="3"/>
  <c r="H277" i="3"/>
  <c r="G277" i="3"/>
  <c r="F277" i="3"/>
  <c r="E277" i="3"/>
  <c r="O277" i="3"/>
  <c r="I277" i="3"/>
  <c r="C139" i="3"/>
  <c r="C150" i="3"/>
  <c r="D157" i="3"/>
  <c r="C161" i="3"/>
  <c r="D168" i="3"/>
  <c r="C172" i="3"/>
  <c r="D179" i="3"/>
  <c r="H194" i="3"/>
  <c r="O197" i="3"/>
  <c r="M198" i="3"/>
  <c r="E201" i="3"/>
  <c r="C202" i="3"/>
  <c r="O202" i="3"/>
  <c r="M203" i="3"/>
  <c r="J206" i="3"/>
  <c r="I208" i="3"/>
  <c r="L210" i="3"/>
  <c r="E213" i="3"/>
  <c r="E214" i="3"/>
  <c r="H215" i="3"/>
  <c r="H216" i="3"/>
  <c r="J217" i="3"/>
  <c r="I219" i="3"/>
  <c r="I220" i="3"/>
  <c r="L221" i="3"/>
  <c r="E224" i="3"/>
  <c r="H227" i="3"/>
  <c r="M228" i="3"/>
  <c r="L230" i="3"/>
  <c r="O235" i="3"/>
  <c r="H236" i="3"/>
  <c r="G236" i="3"/>
  <c r="F236" i="3"/>
  <c r="J236" i="3"/>
  <c r="E238" i="3"/>
  <c r="F239" i="3"/>
  <c r="O242" i="3"/>
  <c r="O246" i="3"/>
  <c r="C251" i="3"/>
  <c r="O252" i="3"/>
  <c r="G254" i="3"/>
  <c r="D256" i="3"/>
  <c r="C262" i="3"/>
  <c r="N266" i="3"/>
  <c r="C266" i="3"/>
  <c r="M266" i="3"/>
  <c r="L266" i="3"/>
  <c r="J266" i="3"/>
  <c r="I266" i="3"/>
  <c r="H266" i="3"/>
  <c r="G266" i="3"/>
  <c r="K266" i="3"/>
  <c r="O271" i="3"/>
  <c r="O274" i="3"/>
  <c r="I207" i="3"/>
  <c r="I218" i="3"/>
  <c r="G226" i="3"/>
  <c r="I229" i="3"/>
  <c r="G237" i="3"/>
  <c r="I240" i="3"/>
  <c r="F241" i="3"/>
  <c r="E249" i="3"/>
  <c r="E259" i="3"/>
  <c r="D260" i="3"/>
  <c r="K275" i="3"/>
  <c r="L278" i="3"/>
  <c r="L279" i="3"/>
  <c r="F285" i="3"/>
  <c r="K286" i="3"/>
  <c r="I290" i="3"/>
  <c r="H290" i="3"/>
  <c r="G290" i="3"/>
  <c r="F290" i="3"/>
  <c r="K293" i="3"/>
  <c r="J293" i="3"/>
  <c r="I293" i="3"/>
  <c r="H293" i="3"/>
  <c r="C297" i="3"/>
  <c r="G300" i="3"/>
  <c r="D305" i="3"/>
  <c r="M306" i="3"/>
  <c r="G317" i="3"/>
  <c r="C323" i="3"/>
  <c r="L327" i="3"/>
  <c r="N292" i="3"/>
  <c r="C292" i="3"/>
  <c r="M292" i="3"/>
  <c r="L292" i="3"/>
  <c r="K292" i="3"/>
  <c r="H301" i="3"/>
  <c r="J301" i="3"/>
  <c r="I301" i="3"/>
  <c r="G301" i="3"/>
  <c r="F301" i="3"/>
  <c r="K301" i="3"/>
  <c r="E305" i="3"/>
  <c r="K311" i="3"/>
  <c r="M311" i="3"/>
  <c r="L311" i="3"/>
  <c r="J311" i="3"/>
  <c r="I311" i="3"/>
  <c r="N311" i="3"/>
  <c r="D323" i="3"/>
  <c r="O288" i="3"/>
  <c r="D288" i="3"/>
  <c r="N288" i="3"/>
  <c r="C288" i="3"/>
  <c r="M288" i="3"/>
  <c r="L288" i="3"/>
  <c r="F305" i="3"/>
  <c r="O306" i="3"/>
  <c r="D306" i="3"/>
  <c r="J306" i="3"/>
  <c r="I306" i="3"/>
  <c r="H306" i="3"/>
  <c r="G306" i="3"/>
  <c r="K306" i="3"/>
  <c r="G327" i="3"/>
  <c r="I327" i="3"/>
  <c r="H327" i="3"/>
  <c r="F327" i="3"/>
  <c r="E327" i="3"/>
  <c r="D327" i="3"/>
  <c r="O327" i="3"/>
  <c r="N327" i="3"/>
  <c r="J327" i="3"/>
  <c r="N255" i="3"/>
  <c r="C255" i="3"/>
  <c r="L255" i="3"/>
  <c r="I264" i="3"/>
  <c r="G264" i="3"/>
  <c r="I285" i="3"/>
  <c r="N286" i="3"/>
  <c r="E296" i="3"/>
  <c r="F297" i="3"/>
  <c r="H305" i="3"/>
  <c r="O317" i="3"/>
  <c r="D317" i="3"/>
  <c r="K317" i="3"/>
  <c r="J317" i="3"/>
  <c r="I317" i="3"/>
  <c r="H317" i="3"/>
  <c r="L317" i="3"/>
  <c r="F323" i="3"/>
  <c r="J328" i="3"/>
  <c r="K278" i="3"/>
  <c r="J278" i="3"/>
  <c r="I278" i="3"/>
  <c r="H279" i="3"/>
  <c r="G279" i="3"/>
  <c r="F279" i="3"/>
  <c r="N285" i="3"/>
  <c r="D292" i="3"/>
  <c r="F296" i="3"/>
  <c r="L300" i="3"/>
  <c r="K300" i="3"/>
  <c r="J300" i="3"/>
  <c r="I300" i="3"/>
  <c r="M300" i="3"/>
  <c r="E304" i="3"/>
  <c r="N305" i="3"/>
  <c r="D307" i="3"/>
  <c r="K328" i="3"/>
  <c r="I275" i="3"/>
  <c r="H275" i="3"/>
  <c r="G275" i="3"/>
  <c r="C278" i="3"/>
  <c r="J286" i="3"/>
  <c r="I286" i="3"/>
  <c r="H286" i="3"/>
  <c r="G286" i="3"/>
  <c r="E292" i="3"/>
  <c r="G296" i="3"/>
  <c r="C301" i="3"/>
  <c r="H323" i="3"/>
  <c r="J323" i="3"/>
  <c r="N323" i="3"/>
  <c r="M323" i="3"/>
  <c r="L323" i="3"/>
  <c r="K323" i="3"/>
  <c r="G323" i="3"/>
  <c r="O323" i="3"/>
  <c r="M285" i="3"/>
  <c r="L285" i="3"/>
  <c r="K285" i="3"/>
  <c r="J285" i="3"/>
  <c r="E288" i="3"/>
  <c r="F292" i="3"/>
  <c r="D301" i="3"/>
  <c r="G305" i="3"/>
  <c r="L305" i="3"/>
  <c r="K305" i="3"/>
  <c r="J305" i="3"/>
  <c r="I305" i="3"/>
  <c r="M305" i="3"/>
  <c r="O328" i="3"/>
  <c r="D328" i="3"/>
  <c r="F328" i="3"/>
  <c r="H328" i="3"/>
  <c r="G328" i="3"/>
  <c r="E328" i="3"/>
  <c r="C328" i="3"/>
  <c r="N328" i="3"/>
  <c r="M328" i="3"/>
  <c r="I328" i="3"/>
  <c r="L212" i="3"/>
  <c r="L223" i="3"/>
  <c r="C226" i="3"/>
  <c r="N226" i="3"/>
  <c r="L234" i="3"/>
  <c r="C237" i="3"/>
  <c r="N237" i="3"/>
  <c r="M241" i="3"/>
  <c r="L245" i="3"/>
  <c r="M249" i="3"/>
  <c r="G255" i="3"/>
  <c r="N259" i="3"/>
  <c r="M260" i="3"/>
  <c r="H264" i="3"/>
  <c r="D275" i="3"/>
  <c r="E278" i="3"/>
  <c r="E279" i="3"/>
  <c r="M281" i="3"/>
  <c r="L281" i="3"/>
  <c r="K281" i="3"/>
  <c r="J282" i="3"/>
  <c r="I282" i="3"/>
  <c r="H282" i="3"/>
  <c r="C286" i="3"/>
  <c r="F288" i="3"/>
  <c r="L290" i="3"/>
  <c r="G292" i="3"/>
  <c r="L293" i="3"/>
  <c r="I296" i="3"/>
  <c r="N297" i="3"/>
  <c r="C300" i="3"/>
  <c r="E301" i="3"/>
  <c r="H304" i="3"/>
  <c r="C306" i="3"/>
  <c r="M307" i="3"/>
  <c r="E311" i="3"/>
  <c r="N312" i="3"/>
  <c r="G316" i="3"/>
  <c r="M316" i="3"/>
  <c r="L316" i="3"/>
  <c r="K316" i="3"/>
  <c r="J316" i="3"/>
  <c r="N316" i="3"/>
  <c r="D226" i="3"/>
  <c r="D237" i="3"/>
  <c r="C241" i="3"/>
  <c r="N241" i="3"/>
  <c r="N249" i="3"/>
  <c r="H255" i="3"/>
  <c r="N260" i="3"/>
  <c r="J264" i="3"/>
  <c r="E275" i="3"/>
  <c r="F278" i="3"/>
  <c r="I279" i="3"/>
  <c r="C281" i="3"/>
  <c r="C282" i="3"/>
  <c r="C285" i="3"/>
  <c r="D286" i="3"/>
  <c r="G288" i="3"/>
  <c r="M290" i="3"/>
  <c r="H292" i="3"/>
  <c r="M293" i="3"/>
  <c r="N296" i="3"/>
  <c r="D300" i="3"/>
  <c r="L301" i="3"/>
  <c r="E306" i="3"/>
  <c r="N307" i="3"/>
  <c r="F311" i="3"/>
  <c r="C317" i="3"/>
  <c r="D241" i="3"/>
  <c r="C249" i="3"/>
  <c r="O249" i="3"/>
  <c r="I255" i="3"/>
  <c r="M259" i="3"/>
  <c r="K259" i="3"/>
  <c r="K264" i="3"/>
  <c r="F275" i="3"/>
  <c r="G278" i="3"/>
  <c r="J279" i="3"/>
  <c r="D285" i="3"/>
  <c r="E286" i="3"/>
  <c r="H288" i="3"/>
  <c r="I292" i="3"/>
  <c r="J297" i="3"/>
  <c r="I297" i="3"/>
  <c r="H297" i="3"/>
  <c r="G297" i="3"/>
  <c r="E300" i="3"/>
  <c r="M301" i="3"/>
  <c r="J304" i="3"/>
  <c r="N304" i="3"/>
  <c r="M304" i="3"/>
  <c r="L304" i="3"/>
  <c r="K304" i="3"/>
  <c r="O304" i="3"/>
  <c r="C304" i="3"/>
  <c r="F306" i="3"/>
  <c r="G311" i="3"/>
  <c r="H312" i="3"/>
  <c r="K312" i="3"/>
  <c r="J312" i="3"/>
  <c r="I312" i="3"/>
  <c r="G312" i="3"/>
  <c r="L312" i="3"/>
  <c r="E317" i="3"/>
  <c r="C327" i="3"/>
  <c r="J255" i="3"/>
  <c r="J260" i="3"/>
  <c r="H260" i="3"/>
  <c r="L264" i="3"/>
  <c r="J275" i="3"/>
  <c r="H278" i="3"/>
  <c r="K279" i="3"/>
  <c r="E285" i="3"/>
  <c r="F286" i="3"/>
  <c r="I288" i="3"/>
  <c r="J292" i="3"/>
  <c r="M296" i="3"/>
  <c r="L296" i="3"/>
  <c r="K296" i="3"/>
  <c r="J296" i="3"/>
  <c r="F300" i="3"/>
  <c r="N301" i="3"/>
  <c r="C305" i="3"/>
  <c r="L306" i="3"/>
  <c r="L307" i="3"/>
  <c r="H307" i="3"/>
  <c r="G307" i="3"/>
  <c r="F307" i="3"/>
  <c r="E307" i="3"/>
  <c r="I307" i="3"/>
  <c r="H311" i="3"/>
  <c r="F317" i="3"/>
  <c r="K327" i="3"/>
  <c r="M336" i="3"/>
  <c r="O336" i="3"/>
  <c r="D336" i="3"/>
  <c r="J336" i="3"/>
  <c r="I336" i="3"/>
  <c r="H336" i="3"/>
  <c r="G336" i="3"/>
  <c r="F336" i="3"/>
  <c r="E336" i="3"/>
  <c r="C336" i="3"/>
  <c r="N336" i="3"/>
  <c r="K336" i="3"/>
  <c r="J341" i="3"/>
  <c r="I341" i="3"/>
  <c r="G341" i="3"/>
  <c r="K341" i="3"/>
  <c r="N341" i="3"/>
  <c r="M341" i="3"/>
  <c r="L341" i="3"/>
  <c r="H341" i="3"/>
  <c r="F341" i="3"/>
  <c r="E341" i="3"/>
  <c r="D341" i="3"/>
  <c r="O341" i="3"/>
  <c r="N310" i="3"/>
  <c r="C310" i="3"/>
  <c r="J318" i="3"/>
  <c r="K322" i="3"/>
  <c r="M322" i="3"/>
  <c r="I326" i="3"/>
  <c r="H329" i="3"/>
  <c r="H334" i="3"/>
  <c r="J334" i="3"/>
  <c r="E344" i="3"/>
  <c r="H345" i="3"/>
  <c r="C353" i="3"/>
  <c r="M354" i="3"/>
  <c r="J356" i="3"/>
  <c r="C360" i="3"/>
  <c r="J361" i="3"/>
  <c r="H361" i="3"/>
  <c r="M361" i="3"/>
  <c r="L361" i="3"/>
  <c r="K361" i="3"/>
  <c r="I361" i="3"/>
  <c r="E361" i="3"/>
  <c r="N361" i="3"/>
  <c r="I367" i="3"/>
  <c r="H369" i="3"/>
  <c r="G369" i="3"/>
  <c r="F369" i="3"/>
  <c r="J369" i="3"/>
  <c r="I369" i="3"/>
  <c r="E369" i="3"/>
  <c r="D369" i="3"/>
  <c r="C369" i="3"/>
  <c r="O369" i="3"/>
  <c r="K369" i="3"/>
  <c r="K346" i="3"/>
  <c r="J346" i="3"/>
  <c r="I346" i="3"/>
  <c r="G346" i="3"/>
  <c r="L346" i="3"/>
  <c r="J350" i="3"/>
  <c r="M350" i="3"/>
  <c r="L350" i="3"/>
  <c r="I350" i="3"/>
  <c r="N350" i="3"/>
  <c r="D353" i="3"/>
  <c r="K356" i="3"/>
  <c r="J367" i="3"/>
  <c r="I387" i="3"/>
  <c r="H387" i="3"/>
  <c r="G387" i="3"/>
  <c r="F387" i="3"/>
  <c r="J387" i="3"/>
  <c r="E387" i="3"/>
  <c r="D387" i="3"/>
  <c r="C387" i="3"/>
  <c r="O387" i="3"/>
  <c r="M387" i="3"/>
  <c r="L387" i="3"/>
  <c r="K387" i="3"/>
  <c r="M340" i="3"/>
  <c r="L340" i="3"/>
  <c r="J340" i="3"/>
  <c r="N340" i="3"/>
  <c r="C340" i="3"/>
  <c r="H344" i="3"/>
  <c r="I354" i="3"/>
  <c r="G354" i="3"/>
  <c r="H354" i="3"/>
  <c r="F354" i="3"/>
  <c r="D354" i="3"/>
  <c r="N354" i="3"/>
  <c r="J354" i="3"/>
  <c r="H398" i="3"/>
  <c r="J398" i="3"/>
  <c r="I398" i="3"/>
  <c r="G398" i="3"/>
  <c r="F398" i="3"/>
  <c r="O398" i="3"/>
  <c r="C398" i="3"/>
  <c r="K398" i="3"/>
  <c r="N398" i="3"/>
  <c r="M398" i="3"/>
  <c r="L398" i="3"/>
  <c r="E398" i="3"/>
  <c r="D398" i="3"/>
  <c r="N345" i="3"/>
  <c r="C345" i="3"/>
  <c r="L345" i="3"/>
  <c r="K345" i="3"/>
  <c r="I345" i="3"/>
  <c r="M345" i="3"/>
  <c r="N356" i="3"/>
  <c r="C356" i="3"/>
  <c r="L356" i="3"/>
  <c r="G356" i="3"/>
  <c r="F356" i="3"/>
  <c r="D356" i="3"/>
  <c r="M356" i="3"/>
  <c r="H356" i="3"/>
  <c r="N367" i="3"/>
  <c r="C367" i="3"/>
  <c r="M367" i="3"/>
  <c r="L367" i="3"/>
  <c r="G367" i="3"/>
  <c r="F367" i="3"/>
  <c r="E367" i="3"/>
  <c r="D367" i="3"/>
  <c r="O367" i="3"/>
  <c r="H367" i="3"/>
  <c r="O392" i="3"/>
  <c r="D392" i="3"/>
  <c r="I392" i="3"/>
  <c r="H392" i="3"/>
  <c r="G392" i="3"/>
  <c r="F392" i="3"/>
  <c r="N392" i="3"/>
  <c r="J392" i="3"/>
  <c r="E392" i="3"/>
  <c r="C392" i="3"/>
  <c r="M392" i="3"/>
  <c r="L392" i="3"/>
  <c r="K392" i="3"/>
  <c r="M325" i="3"/>
  <c r="O325" i="3"/>
  <c r="D325" i="3"/>
  <c r="M329" i="3"/>
  <c r="J337" i="3"/>
  <c r="L337" i="3"/>
  <c r="J344" i="3"/>
  <c r="C346" i="3"/>
  <c r="C350" i="3"/>
  <c r="M353" i="3"/>
  <c r="L364" i="3"/>
  <c r="J364" i="3"/>
  <c r="H364" i="3"/>
  <c r="G364" i="3"/>
  <c r="F364" i="3"/>
  <c r="E364" i="3"/>
  <c r="O364" i="3"/>
  <c r="I364" i="3"/>
  <c r="J378" i="3"/>
  <c r="C325" i="3"/>
  <c r="J326" i="3"/>
  <c r="L326" i="3"/>
  <c r="D337" i="3"/>
  <c r="D340" i="3"/>
  <c r="D346" i="3"/>
  <c r="D350" i="3"/>
  <c r="M360" i="3"/>
  <c r="K360" i="3"/>
  <c r="N360" i="3"/>
  <c r="L360" i="3"/>
  <c r="J360" i="3"/>
  <c r="I360" i="3"/>
  <c r="F360" i="3"/>
  <c r="O360" i="3"/>
  <c r="L329" i="3"/>
  <c r="N329" i="3"/>
  <c r="C329" i="3"/>
  <c r="F344" i="3"/>
  <c r="N344" i="3"/>
  <c r="M344" i="3"/>
  <c r="K344" i="3"/>
  <c r="O344" i="3"/>
  <c r="C344" i="3"/>
  <c r="E346" i="3"/>
  <c r="E350" i="3"/>
  <c r="L353" i="3"/>
  <c r="J353" i="3"/>
  <c r="H353" i="3"/>
  <c r="G353" i="3"/>
  <c r="E353" i="3"/>
  <c r="O353" i="3"/>
  <c r="I353" i="3"/>
  <c r="N378" i="3"/>
  <c r="C378" i="3"/>
  <c r="M378" i="3"/>
  <c r="L378" i="3"/>
  <c r="O378" i="3"/>
  <c r="D378" i="3"/>
  <c r="H378" i="3"/>
  <c r="G378" i="3"/>
  <c r="F378" i="3"/>
  <c r="E378" i="3"/>
  <c r="I378" i="3"/>
  <c r="D265" i="3"/>
  <c r="O265" i="3"/>
  <c r="D276" i="3"/>
  <c r="O276" i="3"/>
  <c r="M284" i="3"/>
  <c r="D287" i="3"/>
  <c r="O287" i="3"/>
  <c r="M295" i="3"/>
  <c r="D298" i="3"/>
  <c r="O298" i="3"/>
  <c r="L299" i="3"/>
  <c r="L303" i="3"/>
  <c r="C308" i="3"/>
  <c r="O308" i="3"/>
  <c r="M309" i="3"/>
  <c r="K310" i="3"/>
  <c r="L315" i="3"/>
  <c r="F318" i="3"/>
  <c r="J322" i="3"/>
  <c r="F325" i="3"/>
  <c r="E326" i="3"/>
  <c r="D329" i="3"/>
  <c r="I330" i="3"/>
  <c r="K330" i="3"/>
  <c r="L333" i="3"/>
  <c r="L334" i="3"/>
  <c r="F337" i="3"/>
  <c r="F340" i="3"/>
  <c r="L342" i="3"/>
  <c r="D345" i="3"/>
  <c r="F346" i="3"/>
  <c r="F350" i="3"/>
  <c r="C354" i="3"/>
  <c r="D361" i="3"/>
  <c r="K368" i="3"/>
  <c r="J368" i="3"/>
  <c r="I368" i="3"/>
  <c r="G368" i="3"/>
  <c r="F368" i="3"/>
  <c r="E368" i="3"/>
  <c r="D368" i="3"/>
  <c r="C368" i="3"/>
  <c r="O368" i="3"/>
  <c r="H368" i="3"/>
  <c r="C284" i="3"/>
  <c r="N284" i="3"/>
  <c r="C295" i="3"/>
  <c r="N295" i="3"/>
  <c r="M299" i="3"/>
  <c r="N303" i="3"/>
  <c r="N309" i="3"/>
  <c r="L310" i="3"/>
  <c r="O314" i="3"/>
  <c r="M315" i="3"/>
  <c r="G318" i="3"/>
  <c r="E319" i="3"/>
  <c r="L322" i="3"/>
  <c r="G325" i="3"/>
  <c r="F326" i="3"/>
  <c r="E329" i="3"/>
  <c r="F331" i="3"/>
  <c r="H331" i="3"/>
  <c r="N333" i="3"/>
  <c r="M334" i="3"/>
  <c r="G337" i="3"/>
  <c r="G340" i="3"/>
  <c r="M342" i="3"/>
  <c r="E345" i="3"/>
  <c r="H346" i="3"/>
  <c r="G350" i="3"/>
  <c r="E354" i="3"/>
  <c r="F355" i="3"/>
  <c r="O355" i="3"/>
  <c r="D355" i="3"/>
  <c r="H355" i="3"/>
  <c r="G355" i="3"/>
  <c r="C355" i="3"/>
  <c r="M355" i="3"/>
  <c r="I355" i="3"/>
  <c r="F361" i="3"/>
  <c r="L369" i="3"/>
  <c r="D284" i="3"/>
  <c r="D295" i="3"/>
  <c r="C299" i="3"/>
  <c r="N299" i="3"/>
  <c r="C303" i="3"/>
  <c r="O303" i="3"/>
  <c r="E308" i="3"/>
  <c r="C309" i="3"/>
  <c r="O309" i="3"/>
  <c r="M310" i="3"/>
  <c r="N315" i="3"/>
  <c r="H318" i="3"/>
  <c r="F319" i="3"/>
  <c r="N322" i="3"/>
  <c r="H325" i="3"/>
  <c r="G326" i="3"/>
  <c r="F329" i="3"/>
  <c r="E330" i="3"/>
  <c r="D331" i="3"/>
  <c r="N334" i="3"/>
  <c r="H337" i="3"/>
  <c r="H340" i="3"/>
  <c r="F345" i="3"/>
  <c r="M346" i="3"/>
  <c r="H350" i="3"/>
  <c r="K354" i="3"/>
  <c r="E356" i="3"/>
  <c r="G361" i="3"/>
  <c r="M369" i="3"/>
  <c r="D299" i="3"/>
  <c r="O310" i="3"/>
  <c r="C315" i="3"/>
  <c r="O315" i="3"/>
  <c r="I318" i="3"/>
  <c r="G319" i="3"/>
  <c r="O322" i="3"/>
  <c r="I325" i="3"/>
  <c r="H326" i="3"/>
  <c r="G329" i="3"/>
  <c r="K333" i="3"/>
  <c r="M333" i="3"/>
  <c r="O334" i="3"/>
  <c r="I337" i="3"/>
  <c r="I340" i="3"/>
  <c r="G342" i="3"/>
  <c r="F342" i="3"/>
  <c r="O342" i="3"/>
  <c r="D342" i="3"/>
  <c r="H342" i="3"/>
  <c r="D344" i="3"/>
  <c r="G345" i="3"/>
  <c r="N346" i="3"/>
  <c r="H347" i="3"/>
  <c r="I347" i="3"/>
  <c r="G347" i="3"/>
  <c r="E347" i="3"/>
  <c r="J347" i="3"/>
  <c r="K350" i="3"/>
  <c r="L354" i="3"/>
  <c r="I356" i="3"/>
  <c r="O361" i="3"/>
  <c r="C364" i="3"/>
  <c r="N369" i="3"/>
  <c r="I338" i="3"/>
  <c r="F339" i="3"/>
  <c r="E343" i="3"/>
  <c r="G357" i="3"/>
  <c r="G358" i="3"/>
  <c r="J365" i="3"/>
  <c r="E371" i="3"/>
  <c r="E372" i="3"/>
  <c r="E375" i="3"/>
  <c r="F376" i="3"/>
  <c r="D386" i="3"/>
  <c r="J390" i="3"/>
  <c r="M390" i="3"/>
  <c r="L390" i="3"/>
  <c r="K390" i="3"/>
  <c r="I390" i="3"/>
  <c r="N390" i="3"/>
  <c r="F396" i="3"/>
  <c r="D401" i="3"/>
  <c r="L405" i="3"/>
  <c r="M408" i="3"/>
  <c r="M382" i="3"/>
  <c r="L382" i="3"/>
  <c r="K382" i="3"/>
  <c r="J382" i="3"/>
  <c r="N382" i="3"/>
  <c r="C382" i="3"/>
  <c r="H396" i="3"/>
  <c r="E401" i="3"/>
  <c r="G402" i="3"/>
  <c r="L402" i="3"/>
  <c r="K402" i="3"/>
  <c r="J402" i="3"/>
  <c r="I402" i="3"/>
  <c r="E402" i="3"/>
  <c r="M402" i="3"/>
  <c r="M405" i="3"/>
  <c r="H415" i="3"/>
  <c r="K379" i="3"/>
  <c r="J379" i="3"/>
  <c r="I379" i="3"/>
  <c r="L379" i="3"/>
  <c r="F401" i="3"/>
  <c r="L408" i="3"/>
  <c r="K408" i="3"/>
  <c r="J408" i="3"/>
  <c r="G408" i="3"/>
  <c r="F408" i="3"/>
  <c r="E408" i="3"/>
  <c r="D408" i="3"/>
  <c r="O408" i="3"/>
  <c r="H408" i="3"/>
  <c r="I415" i="3"/>
  <c r="N396" i="3"/>
  <c r="C396" i="3"/>
  <c r="M396" i="3"/>
  <c r="L396" i="3"/>
  <c r="K396" i="3"/>
  <c r="J396" i="3"/>
  <c r="G396" i="3"/>
  <c r="O396" i="3"/>
  <c r="H401" i="3"/>
  <c r="J405" i="3"/>
  <c r="I405" i="3"/>
  <c r="G405" i="3"/>
  <c r="F405" i="3"/>
  <c r="E405" i="3"/>
  <c r="D405" i="3"/>
  <c r="N405" i="3"/>
  <c r="H405" i="3"/>
  <c r="J415" i="3"/>
  <c r="O352" i="3"/>
  <c r="D352" i="3"/>
  <c r="M352" i="3"/>
  <c r="L358" i="3"/>
  <c r="O363" i="3"/>
  <c r="D363" i="3"/>
  <c r="M363" i="3"/>
  <c r="I371" i="3"/>
  <c r="L372" i="3"/>
  <c r="C379" i="3"/>
  <c r="E383" i="3"/>
  <c r="H386" i="3"/>
  <c r="C397" i="3"/>
  <c r="D404" i="3"/>
  <c r="J401" i="3"/>
  <c r="N401" i="3"/>
  <c r="M401" i="3"/>
  <c r="L401" i="3"/>
  <c r="K401" i="3"/>
  <c r="G401" i="3"/>
  <c r="O401" i="3"/>
  <c r="C401" i="3"/>
  <c r="M415" i="3"/>
  <c r="L415" i="3"/>
  <c r="K415" i="3"/>
  <c r="F415" i="3"/>
  <c r="E415" i="3"/>
  <c r="D415" i="3"/>
  <c r="C415" i="3"/>
  <c r="N415" i="3"/>
  <c r="G415" i="3"/>
  <c r="I365" i="3"/>
  <c r="G365" i="3"/>
  <c r="N371" i="3"/>
  <c r="I376" i="3"/>
  <c r="H376" i="3"/>
  <c r="G376" i="3"/>
  <c r="J376" i="3"/>
  <c r="E379" i="3"/>
  <c r="E382" i="3"/>
  <c r="L383" i="3"/>
  <c r="F397" i="3"/>
  <c r="C402" i="3"/>
  <c r="K404" i="3"/>
  <c r="M339" i="3"/>
  <c r="F352" i="3"/>
  <c r="K357" i="3"/>
  <c r="I357" i="3"/>
  <c r="F363" i="3"/>
  <c r="D365" i="3"/>
  <c r="L375" i="3"/>
  <c r="K375" i="3"/>
  <c r="J375" i="3"/>
  <c r="M375" i="3"/>
  <c r="F379" i="3"/>
  <c r="F382" i="3"/>
  <c r="M383" i="3"/>
  <c r="L386" i="3"/>
  <c r="K386" i="3"/>
  <c r="J386" i="3"/>
  <c r="I386" i="3"/>
  <c r="M386" i="3"/>
  <c r="F390" i="3"/>
  <c r="G397" i="3"/>
  <c r="D402" i="3"/>
  <c r="I409" i="3"/>
  <c r="H409" i="3"/>
  <c r="G409" i="3"/>
  <c r="J409" i="3"/>
  <c r="F409" i="3"/>
  <c r="E409" i="3"/>
  <c r="D409" i="3"/>
  <c r="O409" i="3"/>
  <c r="K409" i="3"/>
  <c r="L416" i="3"/>
  <c r="H358" i="3"/>
  <c r="F358" i="3"/>
  <c r="E365" i="3"/>
  <c r="M371" i="3"/>
  <c r="L371" i="3"/>
  <c r="K371" i="3"/>
  <c r="J372" i="3"/>
  <c r="I372" i="3"/>
  <c r="H372" i="3"/>
  <c r="C376" i="3"/>
  <c r="G379" i="3"/>
  <c r="G382" i="3"/>
  <c r="N383" i="3"/>
  <c r="F402" i="3"/>
  <c r="M404" i="3"/>
  <c r="L404" i="3"/>
  <c r="H404" i="3"/>
  <c r="G404" i="3"/>
  <c r="F404" i="3"/>
  <c r="E404" i="3"/>
  <c r="O404" i="3"/>
  <c r="I404" i="3"/>
  <c r="O407" i="3"/>
  <c r="D407" i="3"/>
  <c r="N407" i="3"/>
  <c r="C407" i="3"/>
  <c r="M407" i="3"/>
  <c r="G407" i="3"/>
  <c r="F407" i="3"/>
  <c r="E407" i="3"/>
  <c r="L407" i="3"/>
  <c r="H407" i="3"/>
  <c r="M416" i="3"/>
  <c r="C321" i="3"/>
  <c r="C332" i="3"/>
  <c r="D339" i="3"/>
  <c r="C343" i="3"/>
  <c r="O343" i="3"/>
  <c r="N349" i="3"/>
  <c r="H352" i="3"/>
  <c r="E357" i="3"/>
  <c r="D358" i="3"/>
  <c r="H363" i="3"/>
  <c r="F365" i="3"/>
  <c r="C371" i="3"/>
  <c r="C372" i="3"/>
  <c r="C375" i="3"/>
  <c r="D376" i="3"/>
  <c r="H379" i="3"/>
  <c r="H382" i="3"/>
  <c r="H390" i="3"/>
  <c r="D396" i="3"/>
  <c r="H402" i="3"/>
  <c r="C405" i="3"/>
  <c r="C408" i="3"/>
  <c r="I352" i="3"/>
  <c r="F357" i="3"/>
  <c r="E358" i="3"/>
  <c r="I363" i="3"/>
  <c r="H365" i="3"/>
  <c r="D371" i="3"/>
  <c r="D372" i="3"/>
  <c r="D375" i="3"/>
  <c r="E376" i="3"/>
  <c r="M379" i="3"/>
  <c r="I382" i="3"/>
  <c r="J383" i="3"/>
  <c r="I383" i="3"/>
  <c r="H383" i="3"/>
  <c r="G383" i="3"/>
  <c r="K383" i="3"/>
  <c r="C386" i="3"/>
  <c r="E396" i="3"/>
  <c r="K397" i="3"/>
  <c r="L397" i="3"/>
  <c r="J397" i="3"/>
  <c r="I397" i="3"/>
  <c r="H397" i="3"/>
  <c r="E397" i="3"/>
  <c r="M397" i="3"/>
  <c r="N402" i="3"/>
  <c r="K405" i="3"/>
  <c r="I408" i="3"/>
  <c r="J416" i="3"/>
  <c r="I416" i="3"/>
  <c r="H416" i="3"/>
  <c r="F416" i="3"/>
  <c r="E416" i="3"/>
  <c r="D416" i="3"/>
  <c r="C416" i="3"/>
  <c r="N416" i="3"/>
  <c r="G416" i="3"/>
  <c r="I380" i="3"/>
  <c r="L391" i="3"/>
  <c r="H393" i="3"/>
  <c r="F430" i="3"/>
  <c r="K431" i="3"/>
  <c r="I435" i="3"/>
  <c r="H435" i="3"/>
  <c r="G435" i="3"/>
  <c r="F435" i="3"/>
  <c r="M435" i="3"/>
  <c r="J435" i="3"/>
  <c r="E437" i="3"/>
  <c r="D441" i="3"/>
  <c r="M442" i="3"/>
  <c r="C446" i="3"/>
  <c r="I424" i="3"/>
  <c r="H424" i="3"/>
  <c r="G424" i="3"/>
  <c r="F424" i="3"/>
  <c r="G430" i="3"/>
  <c r="L431" i="3"/>
  <c r="F437" i="3"/>
  <c r="K438" i="3"/>
  <c r="J438" i="3"/>
  <c r="I438" i="3"/>
  <c r="H438" i="3"/>
  <c r="O438" i="3"/>
  <c r="D438" i="3"/>
  <c r="L438" i="3"/>
  <c r="E441" i="3"/>
  <c r="E446" i="3"/>
  <c r="L423" i="3"/>
  <c r="K423" i="3"/>
  <c r="J423" i="3"/>
  <c r="I423" i="3"/>
  <c r="H430" i="3"/>
  <c r="M431" i="3"/>
  <c r="H437" i="3"/>
  <c r="J442" i="3"/>
  <c r="I442" i="3"/>
  <c r="H442" i="3"/>
  <c r="G442" i="3"/>
  <c r="N442" i="3"/>
  <c r="C442" i="3"/>
  <c r="K442" i="3"/>
  <c r="K446" i="3"/>
  <c r="J420" i="3"/>
  <c r="I420" i="3"/>
  <c r="H420" i="3"/>
  <c r="G420" i="3"/>
  <c r="O422" i="3"/>
  <c r="D422" i="3"/>
  <c r="N422" i="3"/>
  <c r="C422" i="3"/>
  <c r="M422" i="3"/>
  <c r="L422" i="3"/>
  <c r="C424" i="3"/>
  <c r="I430" i="3"/>
  <c r="N431" i="3"/>
  <c r="I437" i="3"/>
  <c r="H441" i="3"/>
  <c r="L446" i="3"/>
  <c r="M393" i="3"/>
  <c r="M419" i="3"/>
  <c r="L419" i="3"/>
  <c r="K419" i="3"/>
  <c r="J419" i="3"/>
  <c r="C423" i="3"/>
  <c r="D424" i="3"/>
  <c r="C435" i="3"/>
  <c r="I441" i="3"/>
  <c r="J431" i="3"/>
  <c r="I431" i="3"/>
  <c r="H431" i="3"/>
  <c r="G431" i="3"/>
  <c r="N437" i="3"/>
  <c r="C437" i="3"/>
  <c r="M437" i="3"/>
  <c r="L437" i="3"/>
  <c r="K437" i="3"/>
  <c r="G437" i="3"/>
  <c r="O437" i="3"/>
  <c r="D437" i="3"/>
  <c r="I446" i="3"/>
  <c r="H446" i="3"/>
  <c r="G446" i="3"/>
  <c r="F446" i="3"/>
  <c r="O446" i="3"/>
  <c r="D446" i="3"/>
  <c r="M446" i="3"/>
  <c r="J446" i="3"/>
  <c r="M430" i="3"/>
  <c r="L430" i="3"/>
  <c r="K430" i="3"/>
  <c r="J430" i="3"/>
  <c r="C438" i="3"/>
  <c r="M441" i="3"/>
  <c r="L441" i="3"/>
  <c r="K441" i="3"/>
  <c r="J441" i="3"/>
  <c r="F441" i="3"/>
  <c r="N441" i="3"/>
  <c r="C441" i="3"/>
  <c r="L385" i="3"/>
  <c r="H391" i="3"/>
  <c r="N411" i="3"/>
  <c r="C411" i="3"/>
  <c r="M411" i="3"/>
  <c r="L411" i="3"/>
  <c r="K412" i="3"/>
  <c r="J412" i="3"/>
  <c r="I412" i="3"/>
  <c r="H413" i="3"/>
  <c r="G413" i="3"/>
  <c r="F413" i="3"/>
  <c r="D419" i="3"/>
  <c r="E420" i="3"/>
  <c r="E422" i="3"/>
  <c r="F423" i="3"/>
  <c r="K424" i="3"/>
  <c r="J426" i="3"/>
  <c r="C431" i="3"/>
  <c r="K435" i="3"/>
  <c r="E438" i="3"/>
  <c r="D442" i="3"/>
  <c r="D366" i="3"/>
  <c r="O366" i="3"/>
  <c r="M374" i="3"/>
  <c r="D377" i="3"/>
  <c r="O377" i="3"/>
  <c r="F380" i="3"/>
  <c r="M385" i="3"/>
  <c r="D388" i="3"/>
  <c r="O388" i="3"/>
  <c r="L389" i="3"/>
  <c r="I391" i="3"/>
  <c r="E393" i="3"/>
  <c r="C394" i="3"/>
  <c r="O394" i="3"/>
  <c r="M395" i="3"/>
  <c r="C412" i="3"/>
  <c r="E419" i="3"/>
  <c r="F420" i="3"/>
  <c r="F422" i="3"/>
  <c r="G423" i="3"/>
  <c r="L424" i="3"/>
  <c r="K427" i="3"/>
  <c r="J427" i="3"/>
  <c r="I427" i="3"/>
  <c r="H427" i="3"/>
  <c r="C430" i="3"/>
  <c r="D431" i="3"/>
  <c r="L435" i="3"/>
  <c r="F438" i="3"/>
  <c r="E442" i="3"/>
  <c r="C374" i="3"/>
  <c r="N374" i="3"/>
  <c r="G380" i="3"/>
  <c r="C385" i="3"/>
  <c r="N385" i="3"/>
  <c r="N389" i="3"/>
  <c r="J391" i="3"/>
  <c r="F393" i="3"/>
  <c r="N395" i="3"/>
  <c r="D411" i="3"/>
  <c r="D412" i="3"/>
  <c r="F419" i="3"/>
  <c r="K420" i="3"/>
  <c r="G422" i="3"/>
  <c r="H423" i="3"/>
  <c r="M424" i="3"/>
  <c r="N426" i="3"/>
  <c r="C426" i="3"/>
  <c r="M426" i="3"/>
  <c r="L426" i="3"/>
  <c r="K426" i="3"/>
  <c r="D430" i="3"/>
  <c r="E431" i="3"/>
  <c r="N435" i="3"/>
  <c r="G438" i="3"/>
  <c r="F442" i="3"/>
  <c r="D374" i="3"/>
  <c r="D385" i="3"/>
  <c r="C389" i="3"/>
  <c r="O389" i="3"/>
  <c r="K391" i="3"/>
  <c r="G393" i="3"/>
  <c r="E394" i="3"/>
  <c r="C395" i="3"/>
  <c r="O395" i="3"/>
  <c r="E411" i="3"/>
  <c r="E412" i="3"/>
  <c r="E413" i="3"/>
  <c r="G419" i="3"/>
  <c r="L420" i="3"/>
  <c r="H422" i="3"/>
  <c r="M423" i="3"/>
  <c r="N424" i="3"/>
  <c r="C427" i="3"/>
  <c r="E430" i="3"/>
  <c r="F431" i="3"/>
  <c r="O435" i="3"/>
  <c r="M438" i="3"/>
  <c r="L442" i="3"/>
  <c r="M434" i="3"/>
  <c r="M445" i="3"/>
  <c r="D448" i="3"/>
  <c r="O448" i="3"/>
  <c r="K450" i="3"/>
  <c r="K451" i="3"/>
  <c r="J452" i="3"/>
  <c r="J453" i="3"/>
  <c r="I454" i="3"/>
  <c r="H455" i="3"/>
  <c r="N461" i="3"/>
  <c r="N463" i="3"/>
  <c r="M465" i="3"/>
  <c r="L465" i="3"/>
  <c r="G465" i="3"/>
  <c r="F465" i="3"/>
  <c r="E467" i="3"/>
  <c r="I470" i="3"/>
  <c r="H470" i="3"/>
  <c r="O470" i="3"/>
  <c r="D470" i="3"/>
  <c r="N470" i="3"/>
  <c r="C470" i="3"/>
  <c r="M470" i="3"/>
  <c r="E481" i="3"/>
  <c r="N483" i="3"/>
  <c r="C483" i="3"/>
  <c r="M483" i="3"/>
  <c r="L483" i="3"/>
  <c r="K483" i="3"/>
  <c r="I483" i="3"/>
  <c r="H483" i="3"/>
  <c r="G483" i="3"/>
  <c r="L450" i="3"/>
  <c r="L451" i="3"/>
  <c r="K452" i="3"/>
  <c r="J454" i="3"/>
  <c r="J455" i="3"/>
  <c r="M476" i="3"/>
  <c r="L476" i="3"/>
  <c r="J476" i="3"/>
  <c r="H476" i="3"/>
  <c r="G476" i="3"/>
  <c r="F476" i="3"/>
  <c r="J481" i="3"/>
  <c r="M461" i="3"/>
  <c r="G461" i="3"/>
  <c r="G463" i="3"/>
  <c r="M463" i="3"/>
  <c r="L463" i="3"/>
  <c r="O468" i="3"/>
  <c r="D468" i="3"/>
  <c r="N468" i="3"/>
  <c r="C468" i="3"/>
  <c r="J468" i="3"/>
  <c r="I468" i="3"/>
  <c r="H468" i="3"/>
  <c r="K481" i="3"/>
  <c r="I440" i="3"/>
  <c r="H444" i="3"/>
  <c r="J447" i="3"/>
  <c r="G448" i="3"/>
  <c r="N452" i="3"/>
  <c r="M454" i="3"/>
  <c r="L455" i="3"/>
  <c r="L456" i="3"/>
  <c r="G459" i="3"/>
  <c r="D461" i="3"/>
  <c r="C463" i="3"/>
  <c r="D465" i="3"/>
  <c r="J467" i="3"/>
  <c r="D472" i="3"/>
  <c r="M450" i="3"/>
  <c r="G450" i="3"/>
  <c r="J451" i="3"/>
  <c r="O451" i="3"/>
  <c r="D451" i="3"/>
  <c r="N454" i="3"/>
  <c r="M455" i="3"/>
  <c r="E461" i="3"/>
  <c r="D463" i="3"/>
  <c r="I481" i="3"/>
  <c r="H481" i="3"/>
  <c r="G481" i="3"/>
  <c r="F481" i="3"/>
  <c r="O481" i="3"/>
  <c r="D481" i="3"/>
  <c r="N481" i="3"/>
  <c r="C481" i="3"/>
  <c r="M481" i="3"/>
  <c r="I448" i="3"/>
  <c r="D450" i="3"/>
  <c r="C451" i="3"/>
  <c r="G452" i="3"/>
  <c r="L452" i="3"/>
  <c r="O453" i="3"/>
  <c r="D453" i="3"/>
  <c r="I453" i="3"/>
  <c r="J459" i="3"/>
  <c r="F461" i="3"/>
  <c r="E463" i="3"/>
  <c r="H465" i="3"/>
  <c r="E470" i="3"/>
  <c r="F472" i="3"/>
  <c r="C476" i="3"/>
  <c r="L454" i="3"/>
  <c r="F454" i="3"/>
  <c r="I455" i="3"/>
  <c r="N455" i="3"/>
  <c r="C455" i="3"/>
  <c r="H461" i="3"/>
  <c r="F463" i="3"/>
  <c r="I465" i="3"/>
  <c r="G467" i="3"/>
  <c r="F467" i="3"/>
  <c r="M467" i="3"/>
  <c r="L467" i="3"/>
  <c r="K467" i="3"/>
  <c r="F470" i="3"/>
  <c r="J472" i="3"/>
  <c r="D476" i="3"/>
  <c r="D483" i="3"/>
  <c r="C414" i="3"/>
  <c r="N414" i="3"/>
  <c r="M418" i="3"/>
  <c r="C425" i="3"/>
  <c r="N425" i="3"/>
  <c r="M429" i="3"/>
  <c r="L433" i="3"/>
  <c r="I434" i="3"/>
  <c r="C436" i="3"/>
  <c r="N436" i="3"/>
  <c r="M440" i="3"/>
  <c r="L444" i="3"/>
  <c r="I445" i="3"/>
  <c r="C447" i="3"/>
  <c r="N447" i="3"/>
  <c r="K448" i="3"/>
  <c r="F450" i="3"/>
  <c r="F451" i="3"/>
  <c r="E452" i="3"/>
  <c r="E453" i="3"/>
  <c r="D454" i="3"/>
  <c r="D455" i="3"/>
  <c r="F456" i="3"/>
  <c r="K456" i="3"/>
  <c r="N457" i="3"/>
  <c r="C457" i="3"/>
  <c r="H457" i="3"/>
  <c r="L459" i="3"/>
  <c r="I461" i="3"/>
  <c r="H463" i="3"/>
  <c r="J465" i="3"/>
  <c r="E468" i="3"/>
  <c r="G470" i="3"/>
  <c r="K472" i="3"/>
  <c r="E476" i="3"/>
  <c r="G479" i="3"/>
  <c r="E483" i="3"/>
  <c r="I487" i="3"/>
  <c r="D403" i="3"/>
  <c r="F406" i="3"/>
  <c r="D414" i="3"/>
  <c r="F417" i="3"/>
  <c r="C418" i="3"/>
  <c r="N418" i="3"/>
  <c r="D425" i="3"/>
  <c r="F428" i="3"/>
  <c r="C429" i="3"/>
  <c r="N429" i="3"/>
  <c r="M433" i="3"/>
  <c r="J434" i="3"/>
  <c r="D436" i="3"/>
  <c r="F439" i="3"/>
  <c r="C440" i="3"/>
  <c r="N440" i="3"/>
  <c r="M444" i="3"/>
  <c r="J445" i="3"/>
  <c r="D447" i="3"/>
  <c r="L448" i="3"/>
  <c r="H450" i="3"/>
  <c r="G451" i="3"/>
  <c r="F452" i="3"/>
  <c r="F453" i="3"/>
  <c r="E454" i="3"/>
  <c r="E455" i="3"/>
  <c r="D456" i="3"/>
  <c r="D457" i="3"/>
  <c r="N459" i="3"/>
  <c r="J461" i="3"/>
  <c r="I463" i="3"/>
  <c r="K465" i="3"/>
  <c r="F468" i="3"/>
  <c r="J470" i="3"/>
  <c r="L472" i="3"/>
  <c r="I476" i="3"/>
  <c r="F483" i="3"/>
  <c r="N487" i="3"/>
  <c r="D418" i="3"/>
  <c r="D429" i="3"/>
  <c r="C433" i="3"/>
  <c r="N433" i="3"/>
  <c r="K434" i="3"/>
  <c r="D440" i="3"/>
  <c r="C444" i="3"/>
  <c r="N444" i="3"/>
  <c r="K445" i="3"/>
  <c r="M448" i="3"/>
  <c r="I450" i="3"/>
  <c r="H451" i="3"/>
  <c r="H452" i="3"/>
  <c r="G453" i="3"/>
  <c r="G454" i="3"/>
  <c r="F455" i="3"/>
  <c r="E456" i="3"/>
  <c r="K461" i="3"/>
  <c r="J463" i="3"/>
  <c r="N465" i="3"/>
  <c r="C467" i="3"/>
  <c r="G468" i="3"/>
  <c r="K470" i="3"/>
  <c r="K476" i="3"/>
  <c r="O479" i="3"/>
  <c r="D479" i="3"/>
  <c r="N479" i="3"/>
  <c r="C479" i="3"/>
  <c r="M479" i="3"/>
  <c r="L479" i="3"/>
  <c r="J479" i="3"/>
  <c r="I479" i="3"/>
  <c r="H479" i="3"/>
  <c r="J483" i="3"/>
  <c r="D433" i="3"/>
  <c r="D444" i="3"/>
  <c r="C448" i="3"/>
  <c r="J450" i="3"/>
  <c r="I451" i="3"/>
  <c r="I452" i="3"/>
  <c r="H453" i="3"/>
  <c r="H454" i="3"/>
  <c r="G455" i="3"/>
  <c r="H459" i="3"/>
  <c r="M459" i="3"/>
  <c r="L461" i="3"/>
  <c r="K463" i="3"/>
  <c r="O465" i="3"/>
  <c r="D467" i="3"/>
  <c r="K468" i="3"/>
  <c r="L470" i="3"/>
  <c r="N472" i="3"/>
  <c r="C472" i="3"/>
  <c r="M472" i="3"/>
  <c r="I472" i="3"/>
  <c r="H472" i="3"/>
  <c r="G472" i="3"/>
  <c r="N476" i="3"/>
  <c r="O483" i="3"/>
  <c r="M487" i="3"/>
  <c r="L487" i="3"/>
  <c r="K487" i="3"/>
  <c r="J487" i="3"/>
  <c r="H487" i="3"/>
  <c r="G487" i="3"/>
  <c r="F487" i="3"/>
  <c r="L503" i="3"/>
  <c r="L514" i="3"/>
  <c r="H530" i="3"/>
  <c r="D462" i="3"/>
  <c r="O462" i="3"/>
  <c r="I464" i="3"/>
  <c r="C466" i="3"/>
  <c r="N466" i="3"/>
  <c r="D473" i="3"/>
  <c r="O473" i="3"/>
  <c r="L474" i="3"/>
  <c r="I475" i="3"/>
  <c r="C477" i="3"/>
  <c r="N477" i="3"/>
  <c r="K478" i="3"/>
  <c r="J482" i="3"/>
  <c r="D484" i="3"/>
  <c r="O484" i="3"/>
  <c r="L485" i="3"/>
  <c r="I486" i="3"/>
  <c r="C488" i="3"/>
  <c r="N488" i="3"/>
  <c r="K489" i="3"/>
  <c r="H490" i="3"/>
  <c r="M492" i="3"/>
  <c r="J493" i="3"/>
  <c r="G494" i="3"/>
  <c r="D495" i="3"/>
  <c r="O495" i="3"/>
  <c r="L496" i="3"/>
  <c r="I497" i="3"/>
  <c r="F498" i="3"/>
  <c r="K500" i="3"/>
  <c r="H501" i="3"/>
  <c r="M503" i="3"/>
  <c r="J504" i="3"/>
  <c r="G505" i="3"/>
  <c r="D506" i="3"/>
  <c r="O506" i="3"/>
  <c r="L507" i="3"/>
  <c r="I508" i="3"/>
  <c r="F509" i="3"/>
  <c r="K511" i="3"/>
  <c r="H512" i="3"/>
  <c r="M514" i="3"/>
  <c r="J515" i="3"/>
  <c r="G516" i="3"/>
  <c r="D517" i="3"/>
  <c r="O517" i="3"/>
  <c r="L518" i="3"/>
  <c r="I519" i="3"/>
  <c r="F520" i="3"/>
  <c r="H523" i="3"/>
  <c r="M525" i="3"/>
  <c r="J526" i="3"/>
  <c r="G527" i="3"/>
  <c r="D528" i="3"/>
  <c r="O528" i="3"/>
  <c r="L529" i="3"/>
  <c r="I530" i="3"/>
  <c r="F531" i="3"/>
  <c r="J464" i="3"/>
  <c r="D466" i="3"/>
  <c r="O466" i="3"/>
  <c r="M474" i="3"/>
  <c r="J475" i="3"/>
  <c r="D477" i="3"/>
  <c r="O477" i="3"/>
  <c r="L478" i="3"/>
  <c r="M485" i="3"/>
  <c r="J486" i="3"/>
  <c r="L489" i="3"/>
  <c r="I490" i="3"/>
  <c r="C492" i="3"/>
  <c r="N492" i="3"/>
  <c r="H494" i="3"/>
  <c r="M496" i="3"/>
  <c r="J497" i="3"/>
  <c r="G498" i="3"/>
  <c r="L500" i="3"/>
  <c r="I501" i="3"/>
  <c r="C503" i="3"/>
  <c r="N503" i="3"/>
  <c r="H505" i="3"/>
  <c r="M507" i="3"/>
  <c r="J508" i="3"/>
  <c r="G509" i="3"/>
  <c r="L511" i="3"/>
  <c r="I512" i="3"/>
  <c r="C514" i="3"/>
  <c r="N514" i="3"/>
  <c r="H516" i="3"/>
  <c r="M518" i="3"/>
  <c r="J519" i="3"/>
  <c r="G520" i="3"/>
  <c r="M529" i="3"/>
  <c r="J530" i="3"/>
  <c r="G531" i="3"/>
  <c r="C474" i="3"/>
  <c r="N474" i="3"/>
  <c r="M478" i="3"/>
  <c r="G480" i="3"/>
  <c r="F484" i="3"/>
  <c r="C485" i="3"/>
  <c r="N485" i="3"/>
  <c r="K486" i="3"/>
  <c r="M489" i="3"/>
  <c r="J490" i="3"/>
  <c r="G491" i="3"/>
  <c r="D492" i="3"/>
  <c r="O492" i="3"/>
  <c r="I494" i="3"/>
  <c r="F495" i="3"/>
  <c r="C496" i="3"/>
  <c r="N496" i="3"/>
  <c r="K497" i="3"/>
  <c r="H498" i="3"/>
  <c r="M500" i="3"/>
  <c r="J501" i="3"/>
  <c r="G502" i="3"/>
  <c r="D503" i="3"/>
  <c r="O503" i="3"/>
  <c r="I505" i="3"/>
  <c r="F506" i="3"/>
  <c r="C507" i="3"/>
  <c r="N507" i="3"/>
  <c r="K508" i="3"/>
  <c r="H509" i="3"/>
  <c r="M511" i="3"/>
  <c r="J512" i="3"/>
  <c r="G513" i="3"/>
  <c r="D514" i="3"/>
  <c r="O514" i="3"/>
  <c r="L515" i="3"/>
  <c r="I516" i="3"/>
  <c r="F517" i="3"/>
  <c r="C518" i="3"/>
  <c r="N518" i="3"/>
  <c r="K519" i="3"/>
  <c r="H520" i="3"/>
  <c r="J523" i="3"/>
  <c r="G524" i="3"/>
  <c r="D525" i="3"/>
  <c r="O525" i="3"/>
  <c r="L526" i="3"/>
  <c r="I527" i="3"/>
  <c r="F528" i="3"/>
  <c r="C529" i="3"/>
  <c r="N529" i="3"/>
  <c r="K530" i="3"/>
  <c r="H531" i="3"/>
  <c r="J494" i="3"/>
  <c r="I498" i="3"/>
  <c r="J505" i="3"/>
  <c r="I509" i="3"/>
  <c r="J516" i="3"/>
  <c r="D518" i="3"/>
  <c r="O518" i="3"/>
  <c r="L519" i="3"/>
  <c r="I520" i="3"/>
  <c r="M526" i="3"/>
  <c r="J527" i="3"/>
  <c r="G528" i="3"/>
  <c r="D529" i="3"/>
  <c r="O529" i="3"/>
  <c r="L530" i="3"/>
  <c r="I531" i="3"/>
  <c r="M475" i="3"/>
  <c r="G477" i="3"/>
  <c r="D478" i="3"/>
  <c r="O478" i="3"/>
  <c r="M486" i="3"/>
  <c r="D489" i="3"/>
  <c r="O489" i="3"/>
  <c r="L490" i="3"/>
  <c r="F492" i="3"/>
  <c r="K494" i="3"/>
  <c r="M497" i="3"/>
  <c r="J498" i="3"/>
  <c r="D500" i="3"/>
  <c r="O500" i="3"/>
  <c r="L501" i="3"/>
  <c r="F503" i="3"/>
  <c r="K505" i="3"/>
  <c r="M508" i="3"/>
  <c r="J509" i="3"/>
  <c r="D511" i="3"/>
  <c r="O511" i="3"/>
  <c r="L512" i="3"/>
  <c r="F514" i="3"/>
  <c r="K516" i="3"/>
  <c r="M519" i="3"/>
  <c r="J520" i="3"/>
  <c r="H528" i="3"/>
  <c r="M530" i="3"/>
  <c r="J531" i="3"/>
  <c r="M490" i="3"/>
  <c r="G492" i="3"/>
  <c r="L494" i="3"/>
  <c r="K498" i="3"/>
  <c r="M501" i="3"/>
  <c r="G503" i="3"/>
  <c r="L505" i="3"/>
  <c r="I506" i="3"/>
  <c r="F507" i="3"/>
  <c r="C508" i="3"/>
  <c r="N508" i="3"/>
  <c r="K509" i="3"/>
  <c r="M512" i="3"/>
  <c r="J513" i="3"/>
  <c r="G514" i="3"/>
  <c r="D515" i="3"/>
  <c r="L516" i="3"/>
  <c r="I517" i="3"/>
  <c r="F518" i="3"/>
  <c r="C519" i="3"/>
  <c r="N519" i="3"/>
  <c r="K520" i="3"/>
  <c r="M523" i="3"/>
  <c r="J524" i="3"/>
  <c r="G525" i="3"/>
  <c r="D526" i="3"/>
  <c r="O526" i="3"/>
  <c r="L527" i="3"/>
  <c r="I528" i="3"/>
  <c r="F529" i="3"/>
  <c r="C530" i="3"/>
  <c r="N530" i="3"/>
  <c r="K531" i="3"/>
  <c r="D464" i="3"/>
  <c r="I466" i="3"/>
  <c r="J473" i="3"/>
  <c r="G474" i="3"/>
  <c r="D475" i="3"/>
  <c r="I477" i="3"/>
  <c r="F478" i="3"/>
  <c r="J484" i="3"/>
  <c r="G485" i="3"/>
  <c r="D486" i="3"/>
  <c r="F489" i="3"/>
  <c r="C490" i="3"/>
  <c r="N490" i="3"/>
  <c r="H492" i="3"/>
  <c r="M494" i="3"/>
  <c r="G496" i="3"/>
  <c r="D497" i="3"/>
  <c r="L498" i="3"/>
  <c r="F500" i="3"/>
  <c r="C501" i="3"/>
  <c r="N501" i="3"/>
  <c r="H503" i="3"/>
  <c r="M505" i="3"/>
  <c r="G507" i="3"/>
  <c r="D508" i="3"/>
  <c r="L509" i="3"/>
  <c r="F511" i="3"/>
  <c r="C512" i="3"/>
  <c r="N512" i="3"/>
  <c r="H514" i="3"/>
  <c r="M516" i="3"/>
  <c r="J517" i="3"/>
  <c r="G518" i="3"/>
  <c r="D519" i="3"/>
  <c r="O519" i="3"/>
  <c r="L520" i="3"/>
  <c r="H525" i="3"/>
  <c r="M527" i="3"/>
  <c r="J528" i="3"/>
  <c r="G529" i="3"/>
  <c r="D530" i="3"/>
  <c r="O530" i="3"/>
  <c r="L531" i="3"/>
  <c r="D490" i="3"/>
  <c r="I492" i="3"/>
  <c r="C494" i="3"/>
  <c r="N494" i="3"/>
  <c r="M498" i="3"/>
  <c r="D501" i="3"/>
  <c r="O501" i="3"/>
  <c r="I503" i="3"/>
  <c r="C505" i="3"/>
  <c r="N505" i="3"/>
  <c r="M509" i="3"/>
  <c r="D512" i="3"/>
  <c r="O512" i="3"/>
  <c r="I514" i="3"/>
  <c r="C516" i="3"/>
  <c r="N516" i="3"/>
  <c r="H518" i="3"/>
  <c r="M520" i="3"/>
  <c r="M531" i="3"/>
  <c r="D494" i="3"/>
  <c r="C498" i="3"/>
  <c r="N498" i="3"/>
  <c r="J503" i="3"/>
  <c r="D505" i="3"/>
  <c r="C509" i="3"/>
  <c r="N509" i="3"/>
  <c r="J514" i="3"/>
  <c r="D516" i="3"/>
  <c r="I518" i="3"/>
  <c r="C520" i="3"/>
  <c r="N520" i="3"/>
  <c r="M524" i="3"/>
  <c r="J525" i="3"/>
  <c r="G526" i="3"/>
  <c r="D527" i="3"/>
  <c r="L528" i="3"/>
  <c r="I529" i="3"/>
  <c r="F530" i="3"/>
  <c r="C531" i="3"/>
  <c r="N531" i="3"/>
  <c r="D498" i="3"/>
  <c r="D509" i="3"/>
  <c r="D520" i="3"/>
  <c r="C524" i="3"/>
  <c r="D531" i="3"/>
  <c r="O532" i="3" l="1"/>
  <c r="M532" i="3"/>
  <c r="F532" i="3"/>
  <c r="H532" i="3"/>
  <c r="L532" i="3"/>
  <c r="G532" i="3"/>
  <c r="N532" i="3"/>
  <c r="I532" i="3"/>
  <c r="J532" i="3"/>
  <c r="K532" i="3"/>
</calcChain>
</file>

<file path=xl/sharedStrings.xml><?xml version="1.0" encoding="utf-8"?>
<sst xmlns="http://schemas.openxmlformats.org/spreadsheetml/2006/main" count="3445" uniqueCount="620">
  <si>
    <t>2025 Statewide Housing Data Results</t>
  </si>
  <si>
    <t>This spreadsheet is a combination of housing data from several sources (Jotform survey results, the Land Use Planning Commission, and Census Building Permit Survey estimates).</t>
  </si>
  <si>
    <t>RPO</t>
  </si>
  <si>
    <t>DATA SOURCE</t>
  </si>
  <si>
    <t>This column identifies the primary data source used for each community. Maine has 529 census-recognized municipalities, which we are using as the official reference list.</t>
  </si>
  <si>
    <t xml:space="preserve">     Local</t>
  </si>
  <si>
    <t xml:space="preserve">     The 182 communities that responded to our Jotform survey. For most of these communities we ALSO have census estimates, but we will use our locally reported data where we have it.</t>
  </si>
  <si>
    <t xml:space="preserve">     Local/LUPC</t>
  </si>
  <si>
    <t xml:space="preserve">     The 108 municipalities the LUPC provided data for. </t>
  </si>
  <si>
    <t xml:space="preserve">     38 municipalities matched the official census-recognized municipality list and were incorporated directly.</t>
  </si>
  <si>
    <t xml:space="preserve">     71 municipalities were grouped into a row called UNORGANIZED TERRITORIES (OTHER).</t>
  </si>
  <si>
    <t xml:space="preserve">     Census</t>
  </si>
  <si>
    <t xml:space="preserve">     Not Available</t>
  </si>
  <si>
    <t>REQUIRED</t>
  </si>
  <si>
    <t>BP_ACCESSORY DWELLING UNITS - BP_AFFORDABLE</t>
  </si>
  <si>
    <t>These columns show the building permit data submitted via the Jotform survey.</t>
  </si>
  <si>
    <t xml:space="preserve">They also show the LUPC building permit data, but only totals. </t>
  </si>
  <si>
    <t>CO_ACCESSORY DWELLING UNITS - CO_AFFORDABLE</t>
  </si>
  <si>
    <t>These columns show the certificate of occupancy data submitted via the Jotform survey. This data should not be combined with census estimates since it's not building permit data.</t>
  </si>
  <si>
    <t>DEMOLITION UNITS</t>
  </si>
  <si>
    <t>This column shows the total number of units issued demolition permits submitted via the Jotform survey.</t>
  </si>
  <si>
    <t>CENSUS_YEAR - CENSUS_FIVE_OR_MORE_UNIT_MULTIFAMILY_STRUCTURES</t>
  </si>
  <si>
    <t>For many municipalities we have both locally reported data and census data. We will use the locally reported data where we have it.</t>
  </si>
  <si>
    <t xml:space="preserve">Note: the column CENSUS_ALL_MULTIFAMILY_STRUCTURES is the summary for all multifamily units. </t>
  </si>
  <si>
    <t>COMBINED BP ONLY (TAB)</t>
  </si>
  <si>
    <t>This tab consolidates local, LUPC, and Census building permit data into a single table.</t>
  </si>
  <si>
    <t>TOWN</t>
  </si>
  <si>
    <t>COUNTY</t>
  </si>
  <si>
    <t>Data Source</t>
  </si>
  <si>
    <t>Required</t>
  </si>
  <si>
    <t>ACS_Population_2024</t>
  </si>
  <si>
    <t>PEP_Population_2024</t>
  </si>
  <si>
    <t>BP_Accessory Dwelling Units</t>
  </si>
  <si>
    <t>BP_Single-Family Houses</t>
  </si>
  <si>
    <t>BP_2 Unit Buildings</t>
  </si>
  <si>
    <t>BP_3-4 Unit Buildings</t>
  </si>
  <si>
    <t>BP_5 or More Unit Buildings</t>
  </si>
  <si>
    <t>BP_Total</t>
  </si>
  <si>
    <t>BP_Affordable</t>
  </si>
  <si>
    <t>CO_Accessory Dwelling Units</t>
  </si>
  <si>
    <t>CO_Single-Family Houses</t>
  </si>
  <si>
    <t>CO_2 Unit Buildings</t>
  </si>
  <si>
    <t>CO_3-4 Unit Buildings</t>
  </si>
  <si>
    <t>CO_5 or More Unit Buildings</t>
  </si>
  <si>
    <t>CO_Total</t>
  </si>
  <si>
    <t>CO_Affordable</t>
  </si>
  <si>
    <t>Demolition Units</t>
  </si>
  <si>
    <t>Census_Year</t>
  </si>
  <si>
    <t>Census_Yearly_Permits_Total</t>
  </si>
  <si>
    <t>Census_Single_Family_Houses</t>
  </si>
  <si>
    <t>Census_All_Multifamily_Structures</t>
  </si>
  <si>
    <t>Census_Two_Unit_Multifamily_Structures</t>
  </si>
  <si>
    <t>Census_Three_Four_Unit_Multifamily_Structures</t>
  </si>
  <si>
    <t>Census_Five_Or_More_Unit_Multifamily_Structures</t>
  </si>
  <si>
    <t>ABBOT</t>
  </si>
  <si>
    <t>PISCATAQUIS</t>
  </si>
  <si>
    <t>Not Available</t>
  </si>
  <si>
    <t>No</t>
  </si>
  <si>
    <t>ACTON</t>
  </si>
  <si>
    <t>YORK</t>
  </si>
  <si>
    <t>Census</t>
  </si>
  <si>
    <t>ADDISON</t>
  </si>
  <si>
    <t>WASHINGTON</t>
  </si>
  <si>
    <t>ALBION</t>
  </si>
  <si>
    <t>KENNEBEC</t>
  </si>
  <si>
    <t>ALEXANDER</t>
  </si>
  <si>
    <t>ALFRED</t>
  </si>
  <si>
    <t>ALLAGASH</t>
  </si>
  <si>
    <t>AROOSTOOK</t>
  </si>
  <si>
    <t>ALNA</t>
  </si>
  <si>
    <t>LINCOLN</t>
  </si>
  <si>
    <t>ALTON</t>
  </si>
  <si>
    <t>PENOBSCOT</t>
  </si>
  <si>
    <t>AMHERST</t>
  </si>
  <si>
    <t>HANCOCK</t>
  </si>
  <si>
    <t>AMITY</t>
  </si>
  <si>
    <t>ANDOVER</t>
  </si>
  <si>
    <t>OXFORD</t>
  </si>
  <si>
    <t>ANSON</t>
  </si>
  <si>
    <t>SOMERSET</t>
  </si>
  <si>
    <t>Kennebec Valley Council of Governments (KVCOG)</t>
  </si>
  <si>
    <t>Local</t>
  </si>
  <si>
    <t>APPLETON</t>
  </si>
  <si>
    <t>KNOX</t>
  </si>
  <si>
    <t>ARGYLE UT</t>
  </si>
  <si>
    <t>Local / LUPC</t>
  </si>
  <si>
    <t>ARROWSIC</t>
  </si>
  <si>
    <t>SAGADAHOC</t>
  </si>
  <si>
    <t>Midcoast Council of Governments (MCOG)</t>
  </si>
  <si>
    <t>ARUNDEL</t>
  </si>
  <si>
    <t>Southern Maine Planning and Development Commission (SMPDC)</t>
  </si>
  <si>
    <t>Yes</t>
  </si>
  <si>
    <t>ASHLAND</t>
  </si>
  <si>
    <t>ATHENS</t>
  </si>
  <si>
    <t>AUBURN</t>
  </si>
  <si>
    <t>ANDROSCOGGIN</t>
  </si>
  <si>
    <t>Androscoggin Valley Council of Governments (AVCOG)</t>
  </si>
  <si>
    <t>AUGUSTA</t>
  </si>
  <si>
    <t>AURORA</t>
  </si>
  <si>
    <t>AVON</t>
  </si>
  <si>
    <t>FRANKLIN</t>
  </si>
  <si>
    <t>BAILEYVILLE</t>
  </si>
  <si>
    <t>Sunrise County Economic Council (SCEC)</t>
  </si>
  <si>
    <t>BALDWIN</t>
  </si>
  <si>
    <t>CUMBERLAND</t>
  </si>
  <si>
    <t>BANCROFT UT</t>
  </si>
  <si>
    <t>BANGOR</t>
  </si>
  <si>
    <t>None / Not Applicable</t>
  </si>
  <si>
    <t>BAR HARBOR</t>
  </si>
  <si>
    <t>Hancock County Planning Commission (HCPC)</t>
  </si>
  <si>
    <t>BARING PLANTATION</t>
  </si>
  <si>
    <t>BATH</t>
  </si>
  <si>
    <t>BEALS</t>
  </si>
  <si>
    <t>BEAVER COVE</t>
  </si>
  <si>
    <t>BEDDINGTON</t>
  </si>
  <si>
    <t>BELFAST</t>
  </si>
  <si>
    <t>WALDO</t>
  </si>
  <si>
    <t>Eastern Maine Development Corporation (EMDC)</t>
  </si>
  <si>
    <t>BELGRADE</t>
  </si>
  <si>
    <t>BELMONT</t>
  </si>
  <si>
    <t>BENTON</t>
  </si>
  <si>
    <t>BERWICK</t>
  </si>
  <si>
    <t>BETHEL</t>
  </si>
  <si>
    <t>BIDDEFORD</t>
  </si>
  <si>
    <t>BINGHAM</t>
  </si>
  <si>
    <t>BLAINE</t>
  </si>
  <si>
    <t>BLANCHARD UT</t>
  </si>
  <si>
    <t>BLUE HILL</t>
  </si>
  <si>
    <t>BOOTHBAY</t>
  </si>
  <si>
    <t>BOOTHBAY HARBOR</t>
  </si>
  <si>
    <t>BOWDOIN</t>
  </si>
  <si>
    <t>BOWDOINHAM</t>
  </si>
  <si>
    <t>BOWERBANK</t>
  </si>
  <si>
    <t>BRADFORD</t>
  </si>
  <si>
    <t>BRADLEY</t>
  </si>
  <si>
    <t>BREMEN</t>
  </si>
  <si>
    <t>Lincoln County Regional Planning Commission (LCRPC)</t>
  </si>
  <si>
    <t>BREWER</t>
  </si>
  <si>
    <t>BRIDGEWATER</t>
  </si>
  <si>
    <t>BRIDGTON</t>
  </si>
  <si>
    <t>Greater Portland Council of Governments (GPCOG)</t>
  </si>
  <si>
    <t>BRIGHTON</t>
  </si>
  <si>
    <t>BRISTOL</t>
  </si>
  <si>
    <t>BROOKLIN</t>
  </si>
  <si>
    <t>BROOKS</t>
  </si>
  <si>
    <t>BROOKSVILLE</t>
  </si>
  <si>
    <t>BROWNFIELD</t>
  </si>
  <si>
    <t>BROWNVILLE</t>
  </si>
  <si>
    <t>BRUNSWICK</t>
  </si>
  <si>
    <t>BUCKFIELD</t>
  </si>
  <si>
    <t>BUCKSPORT</t>
  </si>
  <si>
    <t>BURLINGTON</t>
  </si>
  <si>
    <t>BURNHAM</t>
  </si>
  <si>
    <t>BUXTON</t>
  </si>
  <si>
    <t>BYRON</t>
  </si>
  <si>
    <t>CALAIS</t>
  </si>
  <si>
    <t>CAMBRIDGE</t>
  </si>
  <si>
    <t>CAMDEN</t>
  </si>
  <si>
    <t>CANAAN</t>
  </si>
  <si>
    <t>CANTON</t>
  </si>
  <si>
    <t>CAPE ELIZABETH</t>
  </si>
  <si>
    <t>CARATUNK</t>
  </si>
  <si>
    <t>CARIBOU</t>
  </si>
  <si>
    <t>Northern Maine Development Commission (NMDC)</t>
  </si>
  <si>
    <t>CARMEL</t>
  </si>
  <si>
    <t>CARRABASSETT VALLEY</t>
  </si>
  <si>
    <t>CARROLL PLANTATION</t>
  </si>
  <si>
    <t>CARTHAGE</t>
  </si>
  <si>
    <t>CASCO</t>
  </si>
  <si>
    <t>CASTINE</t>
  </si>
  <si>
    <t>CASTLE HILL</t>
  </si>
  <si>
    <t>CASWELL</t>
  </si>
  <si>
    <t>CENTRAL AROOSTOOK UT</t>
  </si>
  <si>
    <t>CENTRAL HANCOCK UT</t>
  </si>
  <si>
    <t>CENTRAL SOMERSET UT</t>
  </si>
  <si>
    <t>CHAPMAN</t>
  </si>
  <si>
    <t>CHARLESTON</t>
  </si>
  <si>
    <t>CHARLOTTE</t>
  </si>
  <si>
    <t>CHEBEAGUE ISLAND</t>
  </si>
  <si>
    <t>CHELSEA</t>
  </si>
  <si>
    <t>CHERRYFIELD</t>
  </si>
  <si>
    <t>CHESTER</t>
  </si>
  <si>
    <t>CHESTERVILLE</t>
  </si>
  <si>
    <t>CHINA</t>
  </si>
  <si>
    <t>CLIFTON</t>
  </si>
  <si>
    <t>CLINTON</t>
  </si>
  <si>
    <t>CODYVILLE UT</t>
  </si>
  <si>
    <t>COLUMBIA</t>
  </si>
  <si>
    <t>COLUMBIA FALLS</t>
  </si>
  <si>
    <t>CONNOR UT</t>
  </si>
  <si>
    <t>COOPER</t>
  </si>
  <si>
    <t>COPLIN PLANTATION</t>
  </si>
  <si>
    <t>CORINNA</t>
  </si>
  <si>
    <t>CORINTH</t>
  </si>
  <si>
    <t>CORNISH</t>
  </si>
  <si>
    <t>CORNVILLE</t>
  </si>
  <si>
    <t>CRANBERRY ISLES</t>
  </si>
  <si>
    <t>CRAWFORD</t>
  </si>
  <si>
    <t>CRIEHAVEN UT</t>
  </si>
  <si>
    <t>CRYSTAL</t>
  </si>
  <si>
    <t>CUSHING</t>
  </si>
  <si>
    <t>CUTLER</t>
  </si>
  <si>
    <t>CYR PLANTATION</t>
  </si>
  <si>
    <t>DALLAS PLANTATION</t>
  </si>
  <si>
    <t>DAMARISCOTTA</t>
  </si>
  <si>
    <t>DANFORTH</t>
  </si>
  <si>
    <t>DAYTON</t>
  </si>
  <si>
    <t>DEBLOIS</t>
  </si>
  <si>
    <t>DEDHAM</t>
  </si>
  <si>
    <t>DEER ISLE</t>
  </si>
  <si>
    <t>DENMARK</t>
  </si>
  <si>
    <t>DENNISTOWN</t>
  </si>
  <si>
    <t>DENNYSVILLE</t>
  </si>
  <si>
    <t>DETROIT</t>
  </si>
  <si>
    <t>DEXTER</t>
  </si>
  <si>
    <t>DIXFIELD</t>
  </si>
  <si>
    <t>DIXMONT</t>
  </si>
  <si>
    <t>DOVER-FOXCROFT</t>
  </si>
  <si>
    <t>DRESDEN</t>
  </si>
  <si>
    <t>DREW UT</t>
  </si>
  <si>
    <t>DURHAM</t>
  </si>
  <si>
    <t>DYER BROOK</t>
  </si>
  <si>
    <t>EAGLE LAKE</t>
  </si>
  <si>
    <t>EAST CENTRAL FRANKLIN UT</t>
  </si>
  <si>
    <t>EAST CENTRAL PENOBSCOT UT</t>
  </si>
  <si>
    <t>EAST CENTRAL WASHINGTON UT</t>
  </si>
  <si>
    <t>EAST HANCOCK UT</t>
  </si>
  <si>
    <t>EAST MACHIAS</t>
  </si>
  <si>
    <t>EAST MILLINOCKET</t>
  </si>
  <si>
    <t>EASTBROOK</t>
  </si>
  <si>
    <t>EASTON</t>
  </si>
  <si>
    <t>EASTPORT</t>
  </si>
  <si>
    <t>EDDINGTON</t>
  </si>
  <si>
    <t>EDGECOMB</t>
  </si>
  <si>
    <t>EDINBURG</t>
  </si>
  <si>
    <t>ELIOT</t>
  </si>
  <si>
    <t>ELLSWORTH</t>
  </si>
  <si>
    <t>EMBDEN</t>
  </si>
  <si>
    <t>ENFIELD</t>
  </si>
  <si>
    <t>ETNA</t>
  </si>
  <si>
    <t>EUSTIS</t>
  </si>
  <si>
    <t>EXETER</t>
  </si>
  <si>
    <t>FAIRFIELD</t>
  </si>
  <si>
    <t>FALMOUTH</t>
  </si>
  <si>
    <t>FARMINGDALE</t>
  </si>
  <si>
    <t>FARMINGTON</t>
  </si>
  <si>
    <t>FAYETTE</t>
  </si>
  <si>
    <t>FORT FAIRFIELD</t>
  </si>
  <si>
    <t>FORT KENT</t>
  </si>
  <si>
    <t>FRANKFORT</t>
  </si>
  <si>
    <t>FREEDOM</t>
  </si>
  <si>
    <t>FREEPORT</t>
  </si>
  <si>
    <t>FRENCHBORO</t>
  </si>
  <si>
    <t>FRENCHVILLE</t>
  </si>
  <si>
    <t>FRIENDSHIP</t>
  </si>
  <si>
    <t>FRYE ISLAND</t>
  </si>
  <si>
    <t>FRYEBURG</t>
  </si>
  <si>
    <t>GARDINER</t>
  </si>
  <si>
    <t>GARFIELD PLANTATION</t>
  </si>
  <si>
    <t>GARLAND</t>
  </si>
  <si>
    <t>GEORGETOWN</t>
  </si>
  <si>
    <t>GILEAD</t>
  </si>
  <si>
    <t>GLENBURN</t>
  </si>
  <si>
    <t>GLENWOOD PLANTATION</t>
  </si>
  <si>
    <t>GORHAM</t>
  </si>
  <si>
    <t>GOULDSBORO</t>
  </si>
  <si>
    <t>GRAND ISLE</t>
  </si>
  <si>
    <t>GRAND LAKE STREAM PLANTATION</t>
  </si>
  <si>
    <t>GRAY</t>
  </si>
  <si>
    <t>GREAT POND</t>
  </si>
  <si>
    <t>GREENBUSH</t>
  </si>
  <si>
    <t>GREENE</t>
  </si>
  <si>
    <t>GREENVILLE</t>
  </si>
  <si>
    <t>GREENWOOD</t>
  </si>
  <si>
    <t>GUILFORD</t>
  </si>
  <si>
    <t>HALLOWELL</t>
  </si>
  <si>
    <t>HAMLIN</t>
  </si>
  <si>
    <t>HAMMOND</t>
  </si>
  <si>
    <t>HAMPDEN</t>
  </si>
  <si>
    <t>HANOVER</t>
  </si>
  <si>
    <t>HARMONY</t>
  </si>
  <si>
    <t>HARPSWELL</t>
  </si>
  <si>
    <t>HARRINGTON</t>
  </si>
  <si>
    <t>HARRISON</t>
  </si>
  <si>
    <t>HARTFORD</t>
  </si>
  <si>
    <t>HARTLAND</t>
  </si>
  <si>
    <t>HAYNESVILLE</t>
  </si>
  <si>
    <t>HEBRON</t>
  </si>
  <si>
    <t>HERMON</t>
  </si>
  <si>
    <t>HERSEY</t>
  </si>
  <si>
    <t>HIBBERTS GORE</t>
  </si>
  <si>
    <t>HIGHLAND</t>
  </si>
  <si>
    <t>HIRAM</t>
  </si>
  <si>
    <t>HODGDON</t>
  </si>
  <si>
    <t>HOLDEN</t>
  </si>
  <si>
    <t>HOLLIS</t>
  </si>
  <si>
    <t>HOPE</t>
  </si>
  <si>
    <t>HOULTON</t>
  </si>
  <si>
    <t>HOWLAND</t>
  </si>
  <si>
    <t>HUDSON</t>
  </si>
  <si>
    <t>INDUSTRY</t>
  </si>
  <si>
    <t>ISLAND FALLS</t>
  </si>
  <si>
    <t>ISLE AU HAUT</t>
  </si>
  <si>
    <t>ISLESBORO</t>
  </si>
  <si>
    <t>JACKMAN</t>
  </si>
  <si>
    <t>JACKSON</t>
  </si>
  <si>
    <t>JAY</t>
  </si>
  <si>
    <t>JEFFERSON</t>
  </si>
  <si>
    <t>JONESBORO</t>
  </si>
  <si>
    <t>JONESPORT</t>
  </si>
  <si>
    <t>KENDUSKEAG</t>
  </si>
  <si>
    <t>KENNEBUNK</t>
  </si>
  <si>
    <t>KENNEBUNKPORT</t>
  </si>
  <si>
    <t>KINGFIELD</t>
  </si>
  <si>
    <t>KINGMAN UT</t>
  </si>
  <si>
    <t>KINGSBURY</t>
  </si>
  <si>
    <t>KITTERY</t>
  </si>
  <si>
    <t>LAGRANGE</t>
  </si>
  <si>
    <t>LAKE VIEW PLANTATION</t>
  </si>
  <si>
    <t>LAKEVILLE</t>
  </si>
  <si>
    <t>LAMOINE</t>
  </si>
  <si>
    <t>LEBANON</t>
  </si>
  <si>
    <t>LEE</t>
  </si>
  <si>
    <t>LEEDS</t>
  </si>
  <si>
    <t>LEVANT</t>
  </si>
  <si>
    <t>LEWISTON</t>
  </si>
  <si>
    <t>LIBERTY</t>
  </si>
  <si>
    <t>LIMERICK</t>
  </si>
  <si>
    <t>LIMESTONE</t>
  </si>
  <si>
    <t>LIMINGTON</t>
  </si>
  <si>
    <t>LINCOLN PLANTATION</t>
  </si>
  <si>
    <t>LINCOLNVILLE</t>
  </si>
  <si>
    <t>LINNEUS</t>
  </si>
  <si>
    <t>LISBON</t>
  </si>
  <si>
    <t>LITCHFIELD</t>
  </si>
  <si>
    <t>LITTLETON</t>
  </si>
  <si>
    <t>LIVERMORE</t>
  </si>
  <si>
    <t>LIVERMORE FALLS</t>
  </si>
  <si>
    <t>LONG ISLAND</t>
  </si>
  <si>
    <t>LOUDS ISLAND UT</t>
  </si>
  <si>
    <t>LOVELL</t>
  </si>
  <si>
    <t>LOWELL</t>
  </si>
  <si>
    <t>LUBEC</t>
  </si>
  <si>
    <t>LUDLOW</t>
  </si>
  <si>
    <t>LYMAN</t>
  </si>
  <si>
    <t>MACHIAS</t>
  </si>
  <si>
    <t>MACHIASPORT</t>
  </si>
  <si>
    <t>MACWAHOC PLANTATION</t>
  </si>
  <si>
    <t>MADAWASKA</t>
  </si>
  <si>
    <t>MADISON</t>
  </si>
  <si>
    <t>MANCHESTER</t>
  </si>
  <si>
    <t>MAPLETON</t>
  </si>
  <si>
    <t>MARIAVILLE</t>
  </si>
  <si>
    <t>MARS HILL</t>
  </si>
  <si>
    <t>MARSHALL ISLAND UT</t>
  </si>
  <si>
    <t>MARSHFIELD</t>
  </si>
  <si>
    <t>MASARDIS</t>
  </si>
  <si>
    <t>MATINICUS ISLE</t>
  </si>
  <si>
    <t>MATTAWAMKEAG</t>
  </si>
  <si>
    <t>MAXFIELD</t>
  </si>
  <si>
    <t>MECHANIC FALLS</t>
  </si>
  <si>
    <t>MEDDYBEMPS</t>
  </si>
  <si>
    <t>MEDFORD</t>
  </si>
  <si>
    <t>MEDWAY</t>
  </si>
  <si>
    <t>MERCER</t>
  </si>
  <si>
    <t>MERRILL</t>
  </si>
  <si>
    <t>MEXICO</t>
  </si>
  <si>
    <t>MILBRIDGE</t>
  </si>
  <si>
    <t>MILFORD</t>
  </si>
  <si>
    <t>MILLINOCKET</t>
  </si>
  <si>
    <t>MILO</t>
  </si>
  <si>
    <t>MILTON UT</t>
  </si>
  <si>
    <t>MINOT</t>
  </si>
  <si>
    <t>MONHEGAN ISLAND PLANTATION</t>
  </si>
  <si>
    <t>MONMOUTH</t>
  </si>
  <si>
    <t>MONROE</t>
  </si>
  <si>
    <t>MONSON</t>
  </si>
  <si>
    <t>MONTICELLO</t>
  </si>
  <si>
    <t>MONTVILLE</t>
  </si>
  <si>
    <t>MOOSE RIVER</t>
  </si>
  <si>
    <t>MORO PLANTATION</t>
  </si>
  <si>
    <t>MORRILL</t>
  </si>
  <si>
    <t>MOSCOW</t>
  </si>
  <si>
    <t>MOUNT CHASE</t>
  </si>
  <si>
    <t>MOUNT DESERT</t>
  </si>
  <si>
    <t>MOUNT VERNON</t>
  </si>
  <si>
    <t>MUSCLE RIDGE ISLANDS UT</t>
  </si>
  <si>
    <t>NAPLES</t>
  </si>
  <si>
    <t>NASHVILLE</t>
  </si>
  <si>
    <t>NEW CANADA</t>
  </si>
  <si>
    <t>NEW GLOUCESTER</t>
  </si>
  <si>
    <t>NEW LIMERICK</t>
  </si>
  <si>
    <t>NEW PORTLAND</t>
  </si>
  <si>
    <t>NEW SHARON</t>
  </si>
  <si>
    <t>NEW SWEDEN</t>
  </si>
  <si>
    <t>NEW VINEYARD</t>
  </si>
  <si>
    <t>NEWBURGH</t>
  </si>
  <si>
    <t>NEWCASTLE</t>
  </si>
  <si>
    <t>NEWFIELD</t>
  </si>
  <si>
    <t>NEWPORT</t>
  </si>
  <si>
    <t>NEWRY</t>
  </si>
  <si>
    <t>NOBLEBORO</t>
  </si>
  <si>
    <t>NORRIDGEWOCK</t>
  </si>
  <si>
    <t>NORTH BERWICK</t>
  </si>
  <si>
    <t>NORTH FRANKLIN UT</t>
  </si>
  <si>
    <t>NORTH HAVEN</t>
  </si>
  <si>
    <t>NORTH OXFORD UT</t>
  </si>
  <si>
    <t>NORTH PENOBSCOT UT</t>
  </si>
  <si>
    <t>NORTH WASHINGTON UT</t>
  </si>
  <si>
    <t>NORTH YARMOUTH</t>
  </si>
  <si>
    <t>NORTHEAST PISCATAQUIS UT</t>
  </si>
  <si>
    <t>NORTHEAST SOMERSET UT</t>
  </si>
  <si>
    <t>NORTHFIELD</t>
  </si>
  <si>
    <t>NORTHPORT</t>
  </si>
  <si>
    <t>NORTHWEST AROOSTOOK UT</t>
  </si>
  <si>
    <t>NORTHWEST HANCOCK UT</t>
  </si>
  <si>
    <t>NORTHWEST PISCATAQUIS UT</t>
  </si>
  <si>
    <t>NORTHWEST SOMERSET UT</t>
  </si>
  <si>
    <t>NORWAY</t>
  </si>
  <si>
    <t>OAKFIELD</t>
  </si>
  <si>
    <t>OAKLAND</t>
  </si>
  <si>
    <t>OGUNQUIT</t>
  </si>
  <si>
    <t>OLD ORCHARD BEACH</t>
  </si>
  <si>
    <t>OLD TOWN</t>
  </si>
  <si>
    <t>ORIENT</t>
  </si>
  <si>
    <t>ORLAND</t>
  </si>
  <si>
    <t>ORONO</t>
  </si>
  <si>
    <t>ORRINGTON</t>
  </si>
  <si>
    <t>OSBORN</t>
  </si>
  <si>
    <t>OTIS</t>
  </si>
  <si>
    <t>OTISFIELD</t>
  </si>
  <si>
    <t>OWLS HEAD</t>
  </si>
  <si>
    <t>PALERMO</t>
  </si>
  <si>
    <t>PALMYRA</t>
  </si>
  <si>
    <t>PARIS</t>
  </si>
  <si>
    <t>PARKMAN</t>
  </si>
  <si>
    <t>PARSONSFIELD</t>
  </si>
  <si>
    <t>PASSADUMKEAG</t>
  </si>
  <si>
    <t>PASSAMAQUODDY INDIAN TOWNSHIP RESERVATION</t>
  </si>
  <si>
    <t>PASSAMAQUODDY PLEASANT POINT RESERVATION</t>
  </si>
  <si>
    <t>PATTEN</t>
  </si>
  <si>
    <t>PEMBROKE</t>
  </si>
  <si>
    <t>PENOBSCOT INDIAN ISLAND RESERVATION</t>
  </si>
  <si>
    <t>PERHAM</t>
  </si>
  <si>
    <t>PERKINS UT</t>
  </si>
  <si>
    <t>PERRY</t>
  </si>
  <si>
    <t>PERU</t>
  </si>
  <si>
    <t>PHILLIPS</t>
  </si>
  <si>
    <t>PHIPPSBURG</t>
  </si>
  <si>
    <t>PITTSFIELD</t>
  </si>
  <si>
    <t>PITTSTON</t>
  </si>
  <si>
    <t>PLEASANT RIDGE</t>
  </si>
  <si>
    <t>PLYMOUTH</t>
  </si>
  <si>
    <t>POLAND</t>
  </si>
  <si>
    <t>PORTAGE LAKE</t>
  </si>
  <si>
    <t>PORTER</t>
  </si>
  <si>
    <t>PORTLAND</t>
  </si>
  <si>
    <t>POWNAL</t>
  </si>
  <si>
    <t>PRENTISS UT</t>
  </si>
  <si>
    <t>PRESQUE ISLE</t>
  </si>
  <si>
    <t>PRINCETON</t>
  </si>
  <si>
    <t>PROSPECT</t>
  </si>
  <si>
    <t>RANDOLPH</t>
  </si>
  <si>
    <t>RANGELEY</t>
  </si>
  <si>
    <t>RANGELEY PLANTATION</t>
  </si>
  <si>
    <t>RAYMOND</t>
  </si>
  <si>
    <t>READFIELD</t>
  </si>
  <si>
    <t>REED PLANTATION</t>
  </si>
  <si>
    <t>RICHMOND</t>
  </si>
  <si>
    <t>RIPLEY</t>
  </si>
  <si>
    <t>ROBBINSTON</t>
  </si>
  <si>
    <t>ROCKLAND</t>
  </si>
  <si>
    <t>ROCKPORT</t>
  </si>
  <si>
    <t>ROME</t>
  </si>
  <si>
    <t>ROQUE BLUFFS</t>
  </si>
  <si>
    <t>ROXBURY</t>
  </si>
  <si>
    <t>RUMFORD</t>
  </si>
  <si>
    <t>SABATTUS</t>
  </si>
  <si>
    <t>SACO</t>
  </si>
  <si>
    <t>SANDY RIVER PLANTATION</t>
  </si>
  <si>
    <t>SANFORD</t>
  </si>
  <si>
    <t>SANGERVILLE</t>
  </si>
  <si>
    <t>SCARBOROUGH</t>
  </si>
  <si>
    <t>SEARSMONT</t>
  </si>
  <si>
    <t>SEARSPORT</t>
  </si>
  <si>
    <t>SEBAGO</t>
  </si>
  <si>
    <t>SEBEC</t>
  </si>
  <si>
    <t>SEBOEIS PLANTATION</t>
  </si>
  <si>
    <t>SEBOOMOOK LAKE UT</t>
  </si>
  <si>
    <t>SEDGWICK</t>
  </si>
  <si>
    <t>SHAPLEIGH</t>
  </si>
  <si>
    <t>SHERMAN</t>
  </si>
  <si>
    <t>SHIRLEY</t>
  </si>
  <si>
    <t>SIDNEY</t>
  </si>
  <si>
    <t>SKOWHEGAN</t>
  </si>
  <si>
    <t>SMITHFIELD</t>
  </si>
  <si>
    <t>SMYRNA</t>
  </si>
  <si>
    <t>SOLON</t>
  </si>
  <si>
    <t>SOMERVILLE</t>
  </si>
  <si>
    <t>SORRENTO</t>
  </si>
  <si>
    <t>SOUTH AROOSTOOK UT</t>
  </si>
  <si>
    <t>SOUTH BERWICK</t>
  </si>
  <si>
    <t>SOUTH BRISTOL</t>
  </si>
  <si>
    <t>SOUTH FRANKLIN UT</t>
  </si>
  <si>
    <t>SOUTH OXFORD UT</t>
  </si>
  <si>
    <t>SOUTH PORTLAND</t>
  </si>
  <si>
    <t>SOUTH THOMASTON</t>
  </si>
  <si>
    <t>SOUTHEAST PISCATAQUIS UT</t>
  </si>
  <si>
    <t>SOUTHPORT</t>
  </si>
  <si>
    <t>SOUTHWEST HARBOR</t>
  </si>
  <si>
    <t>SPRINGFIELD</t>
  </si>
  <si>
    <t>SQUARE LAKE UT</t>
  </si>
  <si>
    <t>ST. AGATHA</t>
  </si>
  <si>
    <t>ST. ALBANS</t>
  </si>
  <si>
    <t>ST. FRANCIS</t>
  </si>
  <si>
    <t>ST. GEORGE</t>
  </si>
  <si>
    <t>ST. JOHN</t>
  </si>
  <si>
    <t>STACYVILLE</t>
  </si>
  <si>
    <t>STANDISH</t>
  </si>
  <si>
    <t>STARKS</t>
  </si>
  <si>
    <t>STETSON</t>
  </si>
  <si>
    <t>STEUBEN</t>
  </si>
  <si>
    <t>STOCKHOLM</t>
  </si>
  <si>
    <t>STOCKTON SPRINGS</t>
  </si>
  <si>
    <t>STONEHAM</t>
  </si>
  <si>
    <t>STONINGTON</t>
  </si>
  <si>
    <t>STOW</t>
  </si>
  <si>
    <t>STRONG</t>
  </si>
  <si>
    <t>SULLIVAN</t>
  </si>
  <si>
    <t>SUMNER</t>
  </si>
  <si>
    <t>SURRY</t>
  </si>
  <si>
    <t>SWANS ISLAND</t>
  </si>
  <si>
    <t>SWANVILLE</t>
  </si>
  <si>
    <t>SWEDEN</t>
  </si>
  <si>
    <t>TALMADGE</t>
  </si>
  <si>
    <t>TEMPLE</t>
  </si>
  <si>
    <t>THE FORKS PLANTATION</t>
  </si>
  <si>
    <t>THOMASTON</t>
  </si>
  <si>
    <t>THORNDIKE</t>
  </si>
  <si>
    <t>TOPSFIELD</t>
  </si>
  <si>
    <t>TOPSHAM</t>
  </si>
  <si>
    <t>TREMONT</t>
  </si>
  <si>
    <t>TRENTON</t>
  </si>
  <si>
    <t>TROY</t>
  </si>
  <si>
    <t>TURNER</t>
  </si>
  <si>
    <t>TWOMBLY RIDGE UT</t>
  </si>
  <si>
    <t>UNION</t>
  </si>
  <si>
    <t>Eastern Maine Development Corporation (EMDC); Midcoast Council of Governments (MCOG)</t>
  </si>
  <si>
    <t>UNITY</t>
  </si>
  <si>
    <t>UNITY UT</t>
  </si>
  <si>
    <t>UNORGANIZED TERRITORIES (OTHER)</t>
  </si>
  <si>
    <t>UNORGANIZED TERRITORY</t>
  </si>
  <si>
    <t>Land Use Planning Commission (LUPC)</t>
  </si>
  <si>
    <t>UPTON</t>
  </si>
  <si>
    <t>VAN BUREN</t>
  </si>
  <si>
    <t>VANCEBORO</t>
  </si>
  <si>
    <t>VASSALBORO</t>
  </si>
  <si>
    <t>VEAZIE</t>
  </si>
  <si>
    <t>VERONA ISLAND</t>
  </si>
  <si>
    <t>VIENNA</t>
  </si>
  <si>
    <t>VINALHAVEN</t>
  </si>
  <si>
    <t>WADE</t>
  </si>
  <si>
    <t>WAITE</t>
  </si>
  <si>
    <t>WALDOBORO</t>
  </si>
  <si>
    <t>WALES</t>
  </si>
  <si>
    <t>WALLAGRASS</t>
  </si>
  <si>
    <t>WALTHAM</t>
  </si>
  <si>
    <t>WARREN</t>
  </si>
  <si>
    <t>WASHBURN</t>
  </si>
  <si>
    <t>WATERBORO</t>
  </si>
  <si>
    <t>WATERFORD</t>
  </si>
  <si>
    <t>WATERVILLE</t>
  </si>
  <si>
    <t>WAYNE</t>
  </si>
  <si>
    <t>WEBSTER PLANTATION</t>
  </si>
  <si>
    <t>WELD</t>
  </si>
  <si>
    <t>WELLINGTON</t>
  </si>
  <si>
    <t>WELLS</t>
  </si>
  <si>
    <t>WESLEY</t>
  </si>
  <si>
    <t>WEST BATH</t>
  </si>
  <si>
    <t>WEST CENTRAL FRANKLIN UT</t>
  </si>
  <si>
    <t>WEST FORKS PLANTATION</t>
  </si>
  <si>
    <t>WEST GARDINER</t>
  </si>
  <si>
    <t>WEST PARIS</t>
  </si>
  <si>
    <t>WESTBROOK</t>
  </si>
  <si>
    <t>WESTFIELD</t>
  </si>
  <si>
    <t>WESTMANLAND</t>
  </si>
  <si>
    <t>WESTON</t>
  </si>
  <si>
    <t>WESTPORT ISLAND</t>
  </si>
  <si>
    <t>WHITEFIELD</t>
  </si>
  <si>
    <t>WHITING</t>
  </si>
  <si>
    <t>WHITNEY UT</t>
  </si>
  <si>
    <t>WHITNEYVILLE</t>
  </si>
  <si>
    <t>WILLIMANTIC</t>
  </si>
  <si>
    <t>WILTON</t>
  </si>
  <si>
    <t>WINDHAM</t>
  </si>
  <si>
    <t>WINDSOR</t>
  </si>
  <si>
    <t>WINN</t>
  </si>
  <si>
    <t>WINSLOW</t>
  </si>
  <si>
    <t>WINTER HARBOR</t>
  </si>
  <si>
    <t>WINTERPORT</t>
  </si>
  <si>
    <t>WINTERVILLE PLANTATION</t>
  </si>
  <si>
    <t>WINTHROP</t>
  </si>
  <si>
    <t>WISCASSET</t>
  </si>
  <si>
    <t>WOODLAND</t>
  </si>
  <si>
    <t>WOODSTOCK</t>
  </si>
  <si>
    <t>WOODVILLE</t>
  </si>
  <si>
    <t>WOOLWICH</t>
  </si>
  <si>
    <t>WYMAN UT</t>
  </si>
  <si>
    <t>YARMOUTH</t>
  </si>
  <si>
    <t>Total</t>
  </si>
  <si>
    <t>_all_row</t>
  </si>
  <si>
    <t>PEP POPULATION</t>
  </si>
  <si>
    <t>ACS POPULATION</t>
  </si>
  <si>
    <t>This is the final annual Census Building Permits Survey data for all municipalities in Maine, accessed via HUD SOCDS.</t>
  </si>
  <si>
    <t>Data from survey respondents.</t>
  </si>
  <si>
    <t xml:space="preserve">     Census building permit estimates are available for 210 municipalities that did not report their data to us.</t>
  </si>
  <si>
    <t xml:space="preserve">     Neither local nor Census data were available for 100 municipalities.</t>
  </si>
  <si>
    <t>This Y/N column allows you to quickly filter by which communities were required to submit their data (pop. of 4,000 or more). Note: the required column is based on the 2020 population count from the census.</t>
  </si>
  <si>
    <t xml:space="preserve">This is 2024 ACS 5-year estimate. </t>
  </si>
  <si>
    <t>This is 2024 PEP postcensal estimate. Per capita calculations use this data.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</si>
</sst>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10" x14ac:knownFonts="1">
    <font>
      <sz val="11"/>
      <color theme="1"/>
      <name val="Calibri"/>
      <family val="2"/>
      <scheme val="minor"/>
    </font>
    <font>
      <b/>
      <sz val="11"/>
      <name val="Calibri"/>
      <family val="2"/>
    </font>
    <font>
      <b/>
      <sz val="11"/>
      <color theme="0"/>
      <name val="Calibri"/>
      <family val="2"/>
    </font>
    <font>
      <b/>
      <sz val="11"/>
      <name val="Calibri"/>
      <family val="2"/>
    </font>
    <font>
      <sz val="11"/>
      <color rgb="FF000000"/>
      <name val="Calibri"/>
      <family val="2"/>
    </font>
    <font>
      <sz val="11"/>
      <color theme="1"/>
      <name val="Calibri"/>
      <family val="2"/>
      <scheme val="minor"/>
    </font>
    <font>
      <b/>
      <sz val="11"/>
      <color theme="1"/>
      <name val="Calibri"/>
      <family val="2"/>
      <scheme val="minor"/>
    </font>
    <font>
      <sz val="11"/>
      <color rgb="FF000000"/>
      <name val="Calibri"/>
      <family val="2"/>
    </font>
    <font>
      <b/>
      <sz val="14"/>
      <color theme="1"/>
      <name val="Calibri"/>
      <family val="2"/>
      <scheme val="minor"/>
    </font>
    <font>
      <i/>
      <sz val="11"/>
      <name val="Calibri"/>
      <family val="2"/>
      <scheme val="minor"/>
    </font>
  </fonts>
  <fills count="5">
    <fill>
      <patternFill patternType="none"/>
    </fill>
    <fill>
      <patternFill patternType="gray125"/>
    </fill>
    <fill>
      <patternFill patternType="solid">
        <fgColor theme="3"/>
        <bgColor indexed="64"/>
      </patternFill>
    </fill>
    <fill>
      <patternFill patternType="solid">
        <fgColor theme="4"/>
        <bgColor theme="4"/>
      </patternFill>
    </fill>
    <fill>
      <patternFill patternType="solid">
        <fgColor theme="4" tint="0.79998168889431442"/>
        <bgColor theme="4" tint="0.79998168889431442"/>
      </patternFill>
    </fill>
  </fills>
  <borders count="4">
    <border>
      <left/>
      <right/>
      <top/>
      <bottom/>
      <diagonal/>
    </border>
    <border>
      <left style="thin">
        <color auto="1"/>
      </left>
      <right style="thin">
        <color auto="1"/>
      </right>
      <top/>
      <bottom style="thin">
        <color auto="1"/>
      </bottom>
      <diagonal/>
    </border>
    <border>
      <left style="thin">
        <color theme="4" tint="0.39997558519241921"/>
      </left>
      <right/>
      <top style="thin">
        <color theme="4" tint="0.39997558519241921"/>
      </top>
      <bottom style="thin">
        <color theme="4" tint="0.39997558519241921"/>
      </bottom>
      <diagonal/>
    </border>
    <border>
      <left/>
      <right/>
      <top style="thin">
        <color theme="4" tint="0.39997558519241921"/>
      </top>
      <bottom style="thin">
        <color theme="4" tint="0.39997558519241921"/>
      </bottom>
      <diagonal/>
    </border>
  </borders>
  <cellStyleXfs count="3">
    <xf numFmtId="0" fontId="0" fillId="0" borderId="0"/>
    <xf numFmtId="43" fontId="5" fillId="0" borderId="0"/>
    <xf numFmtId="9" fontId="5" fillId="0" borderId="0"/>
  </cellStyleXfs>
  <cellXfs count="21">
    <xf numFmtId="0" fontId="0" fillId="0" borderId="0" xfId="0"/>
    <xf numFmtId="0" fontId="1" fillId="0" borderId="1" xfId="0" applyFont="1" applyBorder="1" applyAlignment="1">
      <alignment horizontal="center" vertical="center"/>
    </xf>
    <xf numFmtId="0" fontId="2" fillId="2" borderId="1" xfId="0" applyFont="1" applyFill="1" applyBorder="1" applyAlignment="1">
      <alignment horizontal="center" vertical="center"/>
    </xf>
    <xf numFmtId="0" fontId="0" fillId="0" borderId="0" xfId="0" applyAlignment="1">
      <alignment vertical="center"/>
    </xf>
    <xf numFmtId="0" fontId="3" fillId="0" borderId="1" xfId="0" applyFont="1" applyBorder="1" applyAlignment="1">
      <alignment horizontal="center" vertical="center"/>
    </xf>
    <xf numFmtId="3" fontId="0" fillId="0" borderId="0" xfId="0" applyNumberFormat="1"/>
    <xf numFmtId="9" fontId="0" fillId="0" borderId="0" xfId="0" applyNumberFormat="1"/>
    <xf numFmtId="0" fontId="4" fillId="0" borderId="0" xfId="0" applyFont="1"/>
    <xf numFmtId="0" fontId="0" fillId="4" borderId="2" xfId="0" applyFill="1" applyBorder="1"/>
    <xf numFmtId="0" fontId="0" fillId="4" borderId="3" xfId="0" applyFill="1" applyBorder="1"/>
    <xf numFmtId="0" fontId="0" fillId="0" borderId="2" xfId="0" applyBorder="1"/>
    <xf numFmtId="0" fontId="0" fillId="0" borderId="3" xfId="0" applyBorder="1"/>
    <xf numFmtId="3" fontId="0" fillId="4" borderId="3" xfId="0" applyNumberFormat="1" applyFill="1" applyBorder="1"/>
    <xf numFmtId="3" fontId="0" fillId="0" borderId="3" xfId="0" applyNumberFormat="1" applyBorder="1"/>
    <xf numFmtId="0" fontId="7" fillId="0" borderId="3" xfId="0" applyFont="1" applyBorder="1"/>
    <xf numFmtId="0" fontId="3" fillId="3" borderId="1" xfId="0" applyFont="1" applyFill="1" applyBorder="1" applyAlignment="1">
      <alignment horizontal="center" vertical="center"/>
    </xf>
    <xf numFmtId="164" fontId="0" fillId="0" borderId="0" xfId="1" applyNumberFormat="1" applyFont="1"/>
    <xf numFmtId="0" fontId="8" fillId="0" borderId="0" xfId="0" applyFont="1"/>
    <xf numFmtId="0" fontId="6" fillId="0" borderId="0" xfId="0" applyFont="1"/>
    <xf numFmtId="0" fontId="9" fillId="0" borderId="0" xfId="0" applyFont="1"/>
    <xf numFmtId="9" fontId="0" fillId="0" borderId="0" xfId="2" applyFont="1"/>
  </cellXfs>
  <cellStyles count="3">
    <cellStyle name="Comma" xfId="1" builtinId="3"/>
    <cellStyle name="Normal" xfId="0" builtinId="0"/>
    <cellStyle name="Percent" xfId="2" builtinId="5"/>
  </cellStyles>
  <dxfs count="52">
    <dxf>
      <numFmt numFmtId="164" formatCode="_(* #,##0_);_(* \(#,##0\);_(* &quot;-&quot;??_);_(@_)"/>
    </dxf>
    <dxf>
      <numFmt numFmtId="164" formatCode="_(* #,##0_);_(* \(#,##0\);_(* &quot;-&quot;??_);_(@_)"/>
    </dxf>
    <dxf>
      <numFmt numFmtId="164" formatCode="_(* #,##0_);_(* \(#,##0\);_(* &quot;-&quot;??_);_(@_)"/>
    </dxf>
    <dxf>
      <numFmt numFmtId="164" formatCode="_(* #,##0_);_(* \(#,##0\);_(* &quot;-&quot;??_);_(@_)"/>
    </dxf>
    <dxf>
      <numFmt numFmtId="164" formatCode="_(* #,##0_);_(* \(#,##0\);_(* &quot;-&quot;??_);_(@_)"/>
    </dxf>
    <dxf>
      <numFmt numFmtId="164" formatCode="_(* #,##0_);_(* \(#,##0\);_(* &quot;-&quot;??_);_(@_)"/>
    </dxf>
    <dxf>
      <numFmt numFmtId="164" formatCode="_(* #,##0_);_(* \(#,##0\);_(* &quot;-&quot;??_);_(@_)"/>
    </dxf>
    <dxf>
      <numFmt numFmtId="164" formatCode="_(* #,##0_);_(* \(#,##0\);_(* &quot;-&quot;??_);_(@_)"/>
    </dxf>
    <dxf>
      <numFmt numFmtId="164" formatCode="_(* #,##0_);_(* \(#,##0\);_(* &quot;-&quot;??_);_(@_)"/>
    </dxf>
    <dxf>
      <numFmt numFmtId="3" formatCode="#,##0"/>
    </dxf>
    <dxf>
      <numFmt numFmtId="164" formatCode="_(* #,##0_);_(* \(#,##0\);_(* &quot;-&quot;??_);_(@_)"/>
    </dxf>
    <dxf>
      <numFmt numFmtId="164" formatCode="_(* #,##0_);_(* \(#,##0\);_(* &quot;-&quot;??_);_(@_)"/>
    </dxf>
    <dxf>
      <numFmt numFmtId="164" formatCode="_(* #,##0_);_(* \(#,##0\);_(* &quot;-&quot;??_);_(@_)"/>
    </dxf>
    <dxf>
      <numFmt numFmtId="164" formatCode="_(* #,##0_);_(* \(#,##0\);_(* &quot;-&quot;??_);_(@_)"/>
    </dxf>
    <dxf>
      <numFmt numFmtId="164" formatCode="_(* #,##0_);_(* \(#,##0\);_(* &quot;-&quot;??_);_(@_)"/>
    </dxf>
    <dxf>
      <numFmt numFmtId="164" formatCode="_(* #,##0_);_(* \(#,##0\);_(* &quot;-&quot;??_);_(@_)"/>
    </dxf>
    <dxf>
      <border outline="0">
        <top style="thin">
          <color auto="1"/>
        </top>
      </border>
    </dxf>
    <dxf>
      <border outline="0">
        <bottom style="thin">
          <color auto="1"/>
        </bottom>
      </border>
    </dxf>
    <dxf>
      <font>
        <b/>
        <strike val="0"/>
        <condense val="0"/>
        <extend val="0"/>
        <outline val="0"/>
        <shadow val="0"/>
        <vertAlign val="baseline"/>
        <sz val="11"/>
        <color auto="1"/>
        <name val="Calibri"/>
        <family val="2"/>
      </font>
      <fill>
        <patternFill patternType="solid">
          <fgColor theme="4"/>
          <bgColor theme="4"/>
        </patternFill>
      </fill>
      <alignment horizontal="center" vertical="center"/>
      <border outline="0">
        <left style="thin">
          <color auto="1"/>
        </left>
        <right style="thin">
          <color auto="1"/>
        </right>
        <top/>
        <bottom/>
      </border>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border outline="0">
        <top style="thin">
          <color auto="1"/>
        </top>
      </border>
    </dxf>
    <dxf>
      <border outline="0">
        <bottom style="thin">
          <color auto="1"/>
        </bottom>
      </border>
    </dxf>
    <dxf>
      <font>
        <b/>
        <strike val="0"/>
        <condense val="0"/>
        <extend val="0"/>
        <outline val="0"/>
        <shadow val="0"/>
        <vertAlign val="baseline"/>
        <sz val="11"/>
        <color auto="1"/>
        <name val="Calibri"/>
      </font>
      <alignment horizontal="center" vertical="center"/>
      <border outline="0">
        <left style="thin">
          <color auto="1"/>
        </left>
        <right style="thin">
          <color auto="1"/>
        </right>
        <top/>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1:AC532" totalsRowCount="1" headerRowDxfId="51" totalsRowDxfId="48" headerRowBorderDxfId="50" tableBorderDxfId="49">
  <autoFilter ref="A1:AC531" xr:uid="{00000000-0009-0000-0100-000001000000}"/>
  <tableColumns count="29">
    <tableColumn id="2" xr3:uid="{00000000-0010-0000-0000-000002000000}" name="TOWN" totalsRowDxfId="47"/>
    <tableColumn id="1" xr3:uid="{00000000-0010-0000-0000-000001000000}" name="COUNTY" totalsRowLabel="Total" totalsRowDxfId="46"/>
    <tableColumn id="19" xr3:uid="{00000000-0010-0000-0000-000013000000}" name="RPO" totalsRowDxfId="45"/>
    <tableColumn id="27" xr3:uid="{00000000-0010-0000-0000-00001B000000}" name="Data Source" totalsRowDxfId="44"/>
    <tableColumn id="28" xr3:uid="{00000000-0010-0000-0000-00001C000000}" name="Required" totalsRowDxfId="43"/>
    <tableColumn id="3" xr3:uid="{00000000-0010-0000-0000-000003000000}" name="ACS_Population_2024" totalsRowFunction="sum" dataDxfId="42" totalsRowDxfId="41"/>
    <tableColumn id="29" xr3:uid="{00000000-0010-0000-0000-00001D000000}" name="PEP_Population_2024" totalsRowFunction="sum"/>
    <tableColumn id="4" xr3:uid="{00000000-0010-0000-0000-000004000000}" name="BP_Accessory Dwelling Units" totalsRowFunction="sum" totalsRowDxfId="40"/>
    <tableColumn id="5" xr3:uid="{00000000-0010-0000-0000-000005000000}" name="BP_Single-Family Houses" totalsRowFunction="sum" totalsRowDxfId="39"/>
    <tableColumn id="6" xr3:uid="{00000000-0010-0000-0000-000006000000}" name="BP_2 Unit Buildings" totalsRowFunction="sum" totalsRowDxfId="38"/>
    <tableColumn id="7" xr3:uid="{00000000-0010-0000-0000-000007000000}" name="BP_3-4 Unit Buildings" totalsRowFunction="sum" totalsRowDxfId="37"/>
    <tableColumn id="8" xr3:uid="{00000000-0010-0000-0000-000008000000}" name="BP_5 or More Unit Buildings" totalsRowFunction="sum" totalsRowDxfId="36"/>
    <tableColumn id="9" xr3:uid="{00000000-0010-0000-0000-000009000000}" name="BP_Total" totalsRowFunction="sum" totalsRowDxfId="35"/>
    <tableColumn id="10" xr3:uid="{00000000-0010-0000-0000-00000A000000}" name="BP_Affordable" totalsRowFunction="sum" totalsRowDxfId="34"/>
    <tableColumn id="11" xr3:uid="{00000000-0010-0000-0000-00000B000000}" name="CO_Accessory Dwelling Units" totalsRowFunction="sum" totalsRowDxfId="33"/>
    <tableColumn id="12" xr3:uid="{00000000-0010-0000-0000-00000C000000}" name="CO_Single-Family Houses" totalsRowFunction="sum" totalsRowDxfId="32"/>
    <tableColumn id="13" xr3:uid="{00000000-0010-0000-0000-00000D000000}" name="CO_2 Unit Buildings" totalsRowFunction="sum" totalsRowDxfId="31"/>
    <tableColumn id="14" xr3:uid="{00000000-0010-0000-0000-00000E000000}" name="CO_3-4 Unit Buildings" totalsRowFunction="sum" totalsRowDxfId="30"/>
    <tableColumn id="15" xr3:uid="{00000000-0010-0000-0000-00000F000000}" name="CO_5 or More Unit Buildings" totalsRowFunction="sum" totalsRowDxfId="29"/>
    <tableColumn id="16" xr3:uid="{00000000-0010-0000-0000-000010000000}" name="CO_Total" totalsRowFunction="sum" totalsRowDxfId="28"/>
    <tableColumn id="17" xr3:uid="{00000000-0010-0000-0000-000011000000}" name="CO_Affordable" totalsRowFunction="sum" totalsRowDxfId="27"/>
    <tableColumn id="18" xr3:uid="{00000000-0010-0000-0000-000012000000}" name="Demolition Units" totalsRowFunction="sum" totalsRowDxfId="26"/>
    <tableColumn id="20" xr3:uid="{00000000-0010-0000-0000-000014000000}" name="Census_Year" totalsRowDxfId="25"/>
    <tableColumn id="21" xr3:uid="{00000000-0010-0000-0000-000015000000}" name="Census_Yearly_Permits_Total" totalsRowFunction="sum" totalsRowDxfId="24"/>
    <tableColumn id="22" xr3:uid="{00000000-0010-0000-0000-000016000000}" name="Census_Single_Family_Houses" totalsRowFunction="sum" totalsRowDxfId="23"/>
    <tableColumn id="23" xr3:uid="{00000000-0010-0000-0000-000017000000}" name="Census_All_Multifamily_Structures" totalsRowFunction="sum" totalsRowDxfId="22"/>
    <tableColumn id="24" xr3:uid="{00000000-0010-0000-0000-000018000000}" name="Census_Two_Unit_Multifamily_Structures" totalsRowFunction="sum" totalsRowDxfId="21"/>
    <tableColumn id="25" xr3:uid="{00000000-0010-0000-0000-000019000000}" name="Census_Three_Four_Unit_Multifamily_Structures" totalsRowFunction="sum" totalsRowDxfId="20"/>
    <tableColumn id="26" xr3:uid="{00000000-0010-0000-0000-00001A000000}" name="Census_Five_Or_More_Unit_Multifamily_Structures" totalsRowFunction="sum" totalsRowDxfId="19"/>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2" displayName="Table2" ref="A1:O532" totalsRowCount="1" headerRowDxfId="18" totalsRowDxfId="15" headerRowBorderDxfId="17" tableBorderDxfId="16" totalsRowCellStyle="Comma">
  <autoFilter ref="A1:O531" xr:uid="{00000000-0009-0000-0100-000002000000}"/>
  <tableColumns count="15">
    <tableColumn id="1" xr3:uid="{00000000-0010-0000-0100-000001000000}" name="TOWN" totalsRowLabel="Total" totalsRowDxfId="14" totalsRowCellStyle="Comma"/>
    <tableColumn id="2" xr3:uid="{00000000-0010-0000-0100-000002000000}" name="COUNTY" totalsRowDxfId="13" totalsRowCellStyle="Comma"/>
    <tableColumn id="3" xr3:uid="{00000000-0010-0000-0100-000003000000}" name="RPO" totalsRowDxfId="12" totalsRowCellStyle="Comma"/>
    <tableColumn id="4" xr3:uid="{00000000-0010-0000-0100-000004000000}" name="Data Source" totalsRowDxfId="11" totalsRowCellStyle="Comma"/>
    <tableColumn id="5" xr3:uid="{00000000-0010-0000-0100-000005000000}" name="Required" totalsRowDxfId="10" totalsRowCellStyle="Comma"/>
    <tableColumn id="6" xr3:uid="{00000000-0010-0000-0100-000006000000}" name="ACS_Population_2024" totalsRowFunction="sum" dataDxfId="9" totalsRowDxfId="8" totalsRowCellStyle="Comma"/>
    <tableColumn id="15" xr3:uid="{00000000-0010-0000-0100-00000F000000}" name="PEP_Population_2024" totalsRowFunction="sum"/>
    <tableColumn id="7" xr3:uid="{00000000-0010-0000-0100-000007000000}" name="BP_Accessory Dwelling Units" totalsRowFunction="sum" totalsRowDxfId="7" totalsRowCellStyle="Comma"/>
    <tableColumn id="8" xr3:uid="{00000000-0010-0000-0100-000008000000}" name="BP_Single-Family Houses" totalsRowFunction="sum" totalsRowDxfId="6" totalsRowCellStyle="Comma"/>
    <tableColumn id="9" xr3:uid="{00000000-0010-0000-0100-000009000000}" name="BP_2 Unit Buildings" totalsRowFunction="sum" totalsRowDxfId="5" totalsRowCellStyle="Comma"/>
    <tableColumn id="10" xr3:uid="{00000000-0010-0000-0100-00000A000000}" name="BP_3-4 Unit Buildings" totalsRowFunction="sum" totalsRowDxfId="4" totalsRowCellStyle="Comma"/>
    <tableColumn id="11" xr3:uid="{00000000-0010-0000-0100-00000B000000}" name="BP_5 or More Unit Buildings" totalsRowFunction="sum" totalsRowDxfId="3" totalsRowCellStyle="Comma"/>
    <tableColumn id="12" xr3:uid="{00000000-0010-0000-0100-00000C000000}" name="BP_Total" totalsRowFunction="sum" totalsRowDxfId="2" totalsRowCellStyle="Comma"/>
    <tableColumn id="13" xr3:uid="{00000000-0010-0000-0100-00000D000000}" name="BP_Affordable" totalsRowFunction="sum" totalsRowDxfId="1" totalsRowCellStyle="Comma"/>
    <tableColumn id="14" xr3:uid="{00000000-0010-0000-0100-00000E000000}" name="Demolition Units" totalsRowFunction="sum" totalsRowDxfId="0" totalsRowCellStyle="Comma"/>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0EAB24-669A-314F-8F47-D38DF3516AF6}">
  <dimension ref="A1:A45"/>
  <sheetViews>
    <sheetView showGridLines="0" tabSelected="1" workbookViewId="0">
      <selection activeCell="A12" sqref="A12"/>
    </sheetView>
  </sheetViews>
  <sheetFormatPr baseColWidth="10" defaultColWidth="8.83203125" defaultRowHeight="15" x14ac:dyDescent="0.2"/>
  <cols>
    <col min="1" max="1" width="176.1640625" bestFit="1" customWidth="1"/>
  </cols>
  <sheetData>
    <row r="1" spans="1:1" ht="15" customHeight="1" x14ac:dyDescent="0.25">
      <c r="A1" s="17" t="s">
        <v>0</v>
      </c>
    </row>
    <row r="2" spans="1:1" x14ac:dyDescent="0.2">
      <c r="A2" t="s">
        <v>1</v>
      </c>
    </row>
    <row r="4" spans="1:1" x14ac:dyDescent="0.2">
      <c r="A4" s="18" t="s">
        <v>2</v>
      </c>
    </row>
    <row r="5" spans="1:1" x14ac:dyDescent="0.2">
      <c r="A5" s="19" t="s">
        <v>614</v>
      </c>
    </row>
    <row r="7" spans="1:1" x14ac:dyDescent="0.2">
      <c r="A7" s="18" t="s">
        <v>3</v>
      </c>
    </row>
    <row r="8" spans="1:1" x14ac:dyDescent="0.2">
      <c r="A8" t="s">
        <v>4</v>
      </c>
    </row>
    <row r="9" spans="1:1" x14ac:dyDescent="0.2">
      <c r="A9" s="18" t="s">
        <v>5</v>
      </c>
    </row>
    <row r="10" spans="1:1" x14ac:dyDescent="0.2">
      <c r="A10" t="s">
        <v>6</v>
      </c>
    </row>
    <row r="11" spans="1:1" x14ac:dyDescent="0.2">
      <c r="A11" s="18" t="s">
        <v>7</v>
      </c>
    </row>
    <row r="12" spans="1:1" x14ac:dyDescent="0.2">
      <c r="A12" t="s">
        <v>8</v>
      </c>
    </row>
    <row r="13" spans="1:1" x14ac:dyDescent="0.2">
      <c r="A13" t="s">
        <v>9</v>
      </c>
    </row>
    <row r="14" spans="1:1" x14ac:dyDescent="0.2">
      <c r="A14" t="s">
        <v>10</v>
      </c>
    </row>
    <row r="15" spans="1:1" x14ac:dyDescent="0.2">
      <c r="A15" s="18" t="s">
        <v>11</v>
      </c>
    </row>
    <row r="16" spans="1:1" x14ac:dyDescent="0.2">
      <c r="A16" t="s">
        <v>615</v>
      </c>
    </row>
    <row r="17" spans="1:1" x14ac:dyDescent="0.2">
      <c r="A17" s="18" t="s">
        <v>12</v>
      </c>
    </row>
    <row r="18" spans="1:1" x14ac:dyDescent="0.2">
      <c r="A18" t="s">
        <v>616</v>
      </c>
    </row>
    <row r="20" spans="1:1" x14ac:dyDescent="0.2">
      <c r="A20" s="18" t="s">
        <v>13</v>
      </c>
    </row>
    <row r="21" spans="1:1" x14ac:dyDescent="0.2">
      <c r="A21" t="s">
        <v>617</v>
      </c>
    </row>
    <row r="23" spans="1:1" x14ac:dyDescent="0.2">
      <c r="A23" s="18" t="s">
        <v>611</v>
      </c>
    </row>
    <row r="24" spans="1:1" x14ac:dyDescent="0.2">
      <c r="A24" t="s">
        <v>619</v>
      </c>
    </row>
    <row r="26" spans="1:1" x14ac:dyDescent="0.2">
      <c r="A26" s="18" t="s">
        <v>612</v>
      </c>
    </row>
    <row r="27" spans="1:1" x14ac:dyDescent="0.2">
      <c r="A27" t="s">
        <v>618</v>
      </c>
    </row>
    <row r="29" spans="1:1" x14ac:dyDescent="0.2">
      <c r="A29" s="18" t="s">
        <v>14</v>
      </c>
    </row>
    <row r="30" spans="1:1" x14ac:dyDescent="0.2">
      <c r="A30" t="s">
        <v>15</v>
      </c>
    </row>
    <row r="31" spans="1:1" x14ac:dyDescent="0.2">
      <c r="A31" t="s">
        <v>16</v>
      </c>
    </row>
    <row r="33" spans="1:1" x14ac:dyDescent="0.2">
      <c r="A33" s="18" t="s">
        <v>17</v>
      </c>
    </row>
    <row r="34" spans="1:1" x14ac:dyDescent="0.2">
      <c r="A34" t="s">
        <v>18</v>
      </c>
    </row>
    <row r="36" spans="1:1" x14ac:dyDescent="0.2">
      <c r="A36" s="18" t="s">
        <v>19</v>
      </c>
    </row>
    <row r="37" spans="1:1" x14ac:dyDescent="0.2">
      <c r="A37" t="s">
        <v>20</v>
      </c>
    </row>
    <row r="39" spans="1:1" x14ac:dyDescent="0.2">
      <c r="A39" s="18" t="s">
        <v>21</v>
      </c>
    </row>
    <row r="40" spans="1:1" x14ac:dyDescent="0.2">
      <c r="A40" t="s">
        <v>613</v>
      </c>
    </row>
    <row r="41" spans="1:1" x14ac:dyDescent="0.2">
      <c r="A41" t="s">
        <v>22</v>
      </c>
    </row>
    <row r="42" spans="1:1" x14ac:dyDescent="0.2">
      <c r="A42" t="s">
        <v>23</v>
      </c>
    </row>
    <row r="44" spans="1:1" x14ac:dyDescent="0.2">
      <c r="A44" s="18" t="s">
        <v>24</v>
      </c>
    </row>
    <row r="45" spans="1:1" x14ac:dyDescent="0.2">
      <c r="A45" t="s">
        <v>25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C548"/>
  <sheetViews>
    <sheetView workbookViewId="0"/>
  </sheetViews>
  <sheetFormatPr baseColWidth="10" defaultColWidth="8.83203125" defaultRowHeight="15" x14ac:dyDescent="0.2"/>
  <cols>
    <col min="1" max="1" width="27" customWidth="1"/>
    <col min="2" max="2" width="24.5" bestFit="1" customWidth="1"/>
    <col min="3" max="3" width="43.6640625" customWidth="1"/>
    <col min="4" max="4" width="16" bestFit="1" customWidth="1"/>
    <col min="5" max="5" width="13.6640625" bestFit="1" customWidth="1"/>
    <col min="6" max="6" width="26" bestFit="1" customWidth="1"/>
    <col min="7" max="7" width="31.5" bestFit="1" customWidth="1"/>
    <col min="8" max="8" width="28.1640625" bestFit="1" customWidth="1"/>
    <col min="9" max="9" width="23" bestFit="1" customWidth="1"/>
    <col min="10" max="10" width="24.6640625" bestFit="1" customWidth="1"/>
    <col min="11" max="11" width="30.83203125" bestFit="1" customWidth="1"/>
    <col min="12" max="12" width="13.33203125" bestFit="1" customWidth="1"/>
    <col min="13" max="13" width="18.5" bestFit="1" customWidth="1"/>
    <col min="14" max="14" width="31.83203125" bestFit="1" customWidth="1"/>
    <col min="15" max="15" width="28.5" bestFit="1" customWidth="1"/>
    <col min="16" max="16" width="23.33203125" bestFit="1" customWidth="1"/>
    <col min="17" max="17" width="25" bestFit="1" customWidth="1"/>
    <col min="18" max="18" width="31.1640625" bestFit="1" customWidth="1"/>
    <col min="19" max="19" width="13.5" bestFit="1" customWidth="1"/>
    <col min="20" max="20" width="18.83203125" bestFit="1" customWidth="1"/>
    <col min="21" max="21" width="20.83203125" bestFit="1" customWidth="1"/>
    <col min="22" max="22" width="16.83203125" bestFit="1" customWidth="1"/>
    <col min="23" max="23" width="32.33203125" bestFit="1" customWidth="1"/>
    <col min="24" max="24" width="33.1640625" bestFit="1" customWidth="1"/>
    <col min="25" max="25" width="37.5" bestFit="1" customWidth="1"/>
    <col min="26" max="26" width="43.83203125" bestFit="1" customWidth="1"/>
    <col min="27" max="27" width="50.5" bestFit="1" customWidth="1"/>
    <col min="28" max="28" width="53.1640625" bestFit="1" customWidth="1"/>
    <col min="29" max="29" width="46.83203125" customWidth="1"/>
    <col min="30" max="30" width="49.5" customWidth="1"/>
  </cols>
  <sheetData>
    <row r="1" spans="1:29" s="3" customFormat="1" ht="44.25" customHeight="1" x14ac:dyDescent="0.2">
      <c r="A1" s="4" t="s">
        <v>26</v>
      </c>
      <c r="B1" s="1" t="s">
        <v>27</v>
      </c>
      <c r="C1" s="1" t="s">
        <v>2</v>
      </c>
      <c r="D1" s="4" t="s">
        <v>28</v>
      </c>
      <c r="E1" s="4" t="s">
        <v>29</v>
      </c>
      <c r="F1" s="4" t="s">
        <v>30</v>
      </c>
      <c r="G1" t="s">
        <v>31</v>
      </c>
      <c r="H1" s="1" t="s">
        <v>32</v>
      </c>
      <c r="I1" s="1" t="s">
        <v>33</v>
      </c>
      <c r="J1" s="1" t="s">
        <v>34</v>
      </c>
      <c r="K1" s="1" t="s">
        <v>35</v>
      </c>
      <c r="L1" s="1" t="s">
        <v>36</v>
      </c>
      <c r="M1" s="1" t="s">
        <v>37</v>
      </c>
      <c r="N1" s="1" t="s">
        <v>38</v>
      </c>
      <c r="O1" s="1" t="s">
        <v>39</v>
      </c>
      <c r="P1" s="1" t="s">
        <v>40</v>
      </c>
      <c r="Q1" s="1" t="s">
        <v>41</v>
      </c>
      <c r="R1" s="1" t="s">
        <v>42</v>
      </c>
      <c r="S1" s="1" t="s">
        <v>43</v>
      </c>
      <c r="T1" s="1" t="s">
        <v>44</v>
      </c>
      <c r="U1" s="1" t="s">
        <v>45</v>
      </c>
      <c r="V1" s="1" t="s">
        <v>46</v>
      </c>
      <c r="W1" s="2" t="s">
        <v>47</v>
      </c>
      <c r="X1" s="2" t="s">
        <v>48</v>
      </c>
      <c r="Y1" s="2" t="s">
        <v>49</v>
      </c>
      <c r="Z1" s="2" t="s">
        <v>50</v>
      </c>
      <c r="AA1" s="2" t="s">
        <v>51</v>
      </c>
      <c r="AB1" s="2" t="s">
        <v>52</v>
      </c>
      <c r="AC1" s="2" t="s">
        <v>53</v>
      </c>
    </row>
    <row r="2" spans="1:29" x14ac:dyDescent="0.2">
      <c r="A2" t="s">
        <v>54</v>
      </c>
      <c r="B2" t="s">
        <v>55</v>
      </c>
      <c r="D2" t="s">
        <v>56</v>
      </c>
      <c r="E2" t="s">
        <v>57</v>
      </c>
      <c r="F2" s="5">
        <v>584</v>
      </c>
      <c r="G2">
        <v>644</v>
      </c>
    </row>
    <row r="3" spans="1:29" x14ac:dyDescent="0.2">
      <c r="A3" t="s">
        <v>58</v>
      </c>
      <c r="B3" t="s">
        <v>59</v>
      </c>
      <c r="D3" t="s">
        <v>60</v>
      </c>
      <c r="E3" t="s">
        <v>57</v>
      </c>
      <c r="F3" s="5">
        <v>2721</v>
      </c>
      <c r="G3">
        <v>2732</v>
      </c>
      <c r="W3">
        <v>2025</v>
      </c>
      <c r="X3">
        <v>14</v>
      </c>
      <c r="Y3">
        <v>14</v>
      </c>
      <c r="Z3">
        <v>0</v>
      </c>
      <c r="AA3">
        <v>0</v>
      </c>
      <c r="AB3">
        <v>0</v>
      </c>
      <c r="AC3">
        <v>0</v>
      </c>
    </row>
    <row r="4" spans="1:29" x14ac:dyDescent="0.2">
      <c r="A4" t="s">
        <v>61</v>
      </c>
      <c r="B4" t="s">
        <v>62</v>
      </c>
      <c r="D4" t="s">
        <v>60</v>
      </c>
      <c r="E4" t="s">
        <v>57</v>
      </c>
      <c r="F4" s="5">
        <v>1045</v>
      </c>
      <c r="G4">
        <v>1179</v>
      </c>
      <c r="W4">
        <v>2025</v>
      </c>
      <c r="X4">
        <v>14</v>
      </c>
      <c r="Y4">
        <v>10</v>
      </c>
      <c r="Z4">
        <v>4</v>
      </c>
      <c r="AA4">
        <v>0</v>
      </c>
      <c r="AB4">
        <v>4</v>
      </c>
      <c r="AC4">
        <v>0</v>
      </c>
    </row>
    <row r="5" spans="1:29" x14ac:dyDescent="0.2">
      <c r="A5" t="s">
        <v>63</v>
      </c>
      <c r="B5" t="s">
        <v>64</v>
      </c>
      <c r="D5" t="s">
        <v>60</v>
      </c>
      <c r="E5" t="s">
        <v>57</v>
      </c>
      <c r="F5" s="5">
        <v>2204</v>
      </c>
      <c r="G5">
        <v>2092</v>
      </c>
      <c r="W5">
        <v>2025</v>
      </c>
      <c r="X5">
        <v>8</v>
      </c>
      <c r="Y5">
        <v>8</v>
      </c>
      <c r="Z5">
        <v>0</v>
      </c>
      <c r="AA5">
        <v>0</v>
      </c>
      <c r="AB5">
        <v>0</v>
      </c>
      <c r="AC5">
        <v>0</v>
      </c>
    </row>
    <row r="6" spans="1:29" x14ac:dyDescent="0.2">
      <c r="A6" t="s">
        <v>65</v>
      </c>
      <c r="B6" t="s">
        <v>62</v>
      </c>
      <c r="D6" t="s">
        <v>56</v>
      </c>
      <c r="E6" t="s">
        <v>57</v>
      </c>
      <c r="F6" s="5">
        <v>553</v>
      </c>
      <c r="G6">
        <v>523</v>
      </c>
    </row>
    <row r="7" spans="1:29" x14ac:dyDescent="0.2">
      <c r="A7" t="s">
        <v>66</v>
      </c>
      <c r="B7" t="s">
        <v>59</v>
      </c>
      <c r="D7" t="s">
        <v>60</v>
      </c>
      <c r="E7" t="s">
        <v>57</v>
      </c>
      <c r="F7" s="5">
        <v>3125</v>
      </c>
      <c r="G7">
        <v>3186</v>
      </c>
      <c r="W7">
        <v>2025</v>
      </c>
      <c r="X7">
        <v>16</v>
      </c>
      <c r="Y7">
        <v>16</v>
      </c>
      <c r="Z7">
        <v>0</v>
      </c>
      <c r="AA7">
        <v>0</v>
      </c>
      <c r="AB7">
        <v>0</v>
      </c>
      <c r="AC7">
        <v>0</v>
      </c>
    </row>
    <row r="8" spans="1:29" x14ac:dyDescent="0.2">
      <c r="A8" t="s">
        <v>67</v>
      </c>
      <c r="B8" t="s">
        <v>68</v>
      </c>
      <c r="D8" t="s">
        <v>60</v>
      </c>
      <c r="E8" t="s">
        <v>57</v>
      </c>
      <c r="F8" s="5">
        <v>224</v>
      </c>
      <c r="G8">
        <v>234</v>
      </c>
      <c r="W8">
        <v>2025</v>
      </c>
      <c r="X8">
        <v>2</v>
      </c>
      <c r="Y8">
        <v>2</v>
      </c>
      <c r="Z8">
        <v>0</v>
      </c>
      <c r="AA8">
        <v>0</v>
      </c>
      <c r="AB8">
        <v>0</v>
      </c>
      <c r="AC8">
        <v>0</v>
      </c>
    </row>
    <row r="9" spans="1:29" x14ac:dyDescent="0.2">
      <c r="A9" t="s">
        <v>69</v>
      </c>
      <c r="B9" t="s">
        <v>70</v>
      </c>
      <c r="D9" t="s">
        <v>60</v>
      </c>
      <c r="E9" t="s">
        <v>57</v>
      </c>
      <c r="F9" s="5">
        <v>818</v>
      </c>
      <c r="G9">
        <v>734</v>
      </c>
      <c r="W9">
        <v>2025</v>
      </c>
      <c r="X9">
        <v>6</v>
      </c>
      <c r="Y9">
        <v>6</v>
      </c>
      <c r="Z9">
        <v>0</v>
      </c>
      <c r="AA9">
        <v>0</v>
      </c>
      <c r="AB9">
        <v>0</v>
      </c>
      <c r="AC9">
        <v>0</v>
      </c>
    </row>
    <row r="10" spans="1:29" x14ac:dyDescent="0.2">
      <c r="A10" t="s">
        <v>71</v>
      </c>
      <c r="B10" t="s">
        <v>72</v>
      </c>
      <c r="D10" t="s">
        <v>60</v>
      </c>
      <c r="E10" t="s">
        <v>57</v>
      </c>
      <c r="F10" s="5">
        <v>819</v>
      </c>
      <c r="G10">
        <v>843</v>
      </c>
      <c r="W10">
        <v>2025</v>
      </c>
      <c r="X10">
        <v>0</v>
      </c>
      <c r="Y10">
        <v>0</v>
      </c>
      <c r="Z10">
        <v>0</v>
      </c>
      <c r="AA10">
        <v>0</v>
      </c>
      <c r="AB10">
        <v>0</v>
      </c>
      <c r="AC10">
        <v>0</v>
      </c>
    </row>
    <row r="11" spans="1:29" x14ac:dyDescent="0.2">
      <c r="A11" t="s">
        <v>73</v>
      </c>
      <c r="B11" t="s">
        <v>74</v>
      </c>
      <c r="D11" t="s">
        <v>60</v>
      </c>
      <c r="E11" t="s">
        <v>57</v>
      </c>
      <c r="F11" s="5">
        <v>424</v>
      </c>
      <c r="G11">
        <v>261</v>
      </c>
      <c r="W11">
        <v>2025</v>
      </c>
      <c r="X11">
        <v>4</v>
      </c>
      <c r="Y11">
        <v>4</v>
      </c>
      <c r="Z11">
        <v>0</v>
      </c>
      <c r="AA11">
        <v>0</v>
      </c>
      <c r="AB11">
        <v>0</v>
      </c>
      <c r="AC11">
        <v>0</v>
      </c>
    </row>
    <row r="12" spans="1:29" x14ac:dyDescent="0.2">
      <c r="A12" t="s">
        <v>75</v>
      </c>
      <c r="B12" t="s">
        <v>68</v>
      </c>
      <c r="D12" t="s">
        <v>60</v>
      </c>
      <c r="E12" t="s">
        <v>57</v>
      </c>
      <c r="F12" s="5">
        <v>395</v>
      </c>
      <c r="G12">
        <v>251</v>
      </c>
      <c r="W12">
        <v>2025</v>
      </c>
      <c r="X12">
        <v>0</v>
      </c>
      <c r="Y12">
        <v>0</v>
      </c>
      <c r="Z12">
        <v>0</v>
      </c>
      <c r="AA12">
        <v>0</v>
      </c>
      <c r="AB12">
        <v>0</v>
      </c>
      <c r="AC12">
        <v>0</v>
      </c>
    </row>
    <row r="13" spans="1:29" x14ac:dyDescent="0.2">
      <c r="A13" t="s">
        <v>76</v>
      </c>
      <c r="B13" t="s">
        <v>77</v>
      </c>
      <c r="D13" t="s">
        <v>60</v>
      </c>
      <c r="E13" t="s">
        <v>57</v>
      </c>
      <c r="F13" s="5">
        <v>679</v>
      </c>
      <c r="G13">
        <v>892</v>
      </c>
      <c r="W13">
        <v>2025</v>
      </c>
      <c r="X13">
        <v>2</v>
      </c>
      <c r="Y13">
        <v>2</v>
      </c>
      <c r="Z13">
        <v>0</v>
      </c>
      <c r="AA13">
        <v>0</v>
      </c>
      <c r="AB13">
        <v>0</v>
      </c>
      <c r="AC13">
        <v>0</v>
      </c>
    </row>
    <row r="14" spans="1:29" x14ac:dyDescent="0.2">
      <c r="A14" t="s">
        <v>78</v>
      </c>
      <c r="B14" t="s">
        <v>79</v>
      </c>
      <c r="C14" t="s">
        <v>80</v>
      </c>
      <c r="D14" t="s">
        <v>81</v>
      </c>
      <c r="E14" t="s">
        <v>57</v>
      </c>
      <c r="F14" s="5">
        <v>2331</v>
      </c>
      <c r="G14">
        <v>2331</v>
      </c>
      <c r="H14">
        <v>0</v>
      </c>
      <c r="I14">
        <v>12</v>
      </c>
      <c r="J14">
        <v>1</v>
      </c>
      <c r="K14">
        <v>0</v>
      </c>
      <c r="L14">
        <v>0</v>
      </c>
      <c r="M14">
        <v>13</v>
      </c>
      <c r="N14">
        <v>0</v>
      </c>
      <c r="O14">
        <v>0</v>
      </c>
      <c r="P14">
        <v>0</v>
      </c>
      <c r="Q14">
        <v>0</v>
      </c>
      <c r="R14">
        <v>0</v>
      </c>
      <c r="S14">
        <v>0</v>
      </c>
      <c r="T14">
        <v>0</v>
      </c>
      <c r="U14">
        <v>0</v>
      </c>
      <c r="V14">
        <v>0</v>
      </c>
      <c r="W14">
        <v>2025</v>
      </c>
      <c r="X14">
        <v>2</v>
      </c>
      <c r="Y14">
        <v>2</v>
      </c>
      <c r="Z14">
        <v>0</v>
      </c>
      <c r="AA14">
        <v>0</v>
      </c>
      <c r="AB14">
        <v>0</v>
      </c>
      <c r="AC14">
        <v>0</v>
      </c>
    </row>
    <row r="15" spans="1:29" x14ac:dyDescent="0.2">
      <c r="A15" t="s">
        <v>82</v>
      </c>
      <c r="B15" t="s">
        <v>83</v>
      </c>
      <c r="D15" t="s">
        <v>60</v>
      </c>
      <c r="E15" t="s">
        <v>57</v>
      </c>
      <c r="F15" s="5">
        <v>1360</v>
      </c>
      <c r="G15">
        <v>1455</v>
      </c>
      <c r="W15">
        <v>2025</v>
      </c>
      <c r="X15">
        <v>20</v>
      </c>
      <c r="Y15">
        <v>18</v>
      </c>
      <c r="Z15">
        <v>2</v>
      </c>
      <c r="AA15">
        <v>2</v>
      </c>
      <c r="AB15">
        <v>0</v>
      </c>
      <c r="AC15">
        <v>0</v>
      </c>
    </row>
    <row r="16" spans="1:29" x14ac:dyDescent="0.2">
      <c r="A16" t="s">
        <v>84</v>
      </c>
      <c r="B16" t="s">
        <v>72</v>
      </c>
      <c r="D16" t="s">
        <v>85</v>
      </c>
      <c r="E16" t="s">
        <v>57</v>
      </c>
      <c r="F16" s="5">
        <v>286</v>
      </c>
      <c r="G16">
        <v>260</v>
      </c>
      <c r="M16">
        <v>5</v>
      </c>
    </row>
    <row r="17" spans="1:29" x14ac:dyDescent="0.2">
      <c r="A17" t="s">
        <v>86</v>
      </c>
      <c r="B17" t="s">
        <v>87</v>
      </c>
      <c r="C17" t="s">
        <v>88</v>
      </c>
      <c r="D17" t="s">
        <v>81</v>
      </c>
      <c r="E17" t="s">
        <v>57</v>
      </c>
      <c r="F17" s="5">
        <v>597</v>
      </c>
      <c r="G17">
        <v>497</v>
      </c>
      <c r="H17">
        <v>0</v>
      </c>
      <c r="I17">
        <v>3</v>
      </c>
      <c r="J17">
        <v>0</v>
      </c>
      <c r="K17">
        <v>0</v>
      </c>
      <c r="L17">
        <v>0</v>
      </c>
      <c r="M17">
        <v>3</v>
      </c>
      <c r="N17">
        <v>0</v>
      </c>
      <c r="O17">
        <v>0</v>
      </c>
      <c r="P17">
        <v>3</v>
      </c>
      <c r="Q17">
        <v>0</v>
      </c>
      <c r="R17">
        <v>0</v>
      </c>
      <c r="S17">
        <v>0</v>
      </c>
      <c r="T17">
        <v>3</v>
      </c>
      <c r="U17">
        <v>0</v>
      </c>
      <c r="V17">
        <v>0</v>
      </c>
      <c r="W17">
        <v>2025</v>
      </c>
      <c r="X17">
        <v>3</v>
      </c>
      <c r="Y17">
        <v>3</v>
      </c>
      <c r="Z17">
        <v>0</v>
      </c>
      <c r="AA17">
        <v>0</v>
      </c>
      <c r="AB17">
        <v>0</v>
      </c>
      <c r="AC17">
        <v>0</v>
      </c>
    </row>
    <row r="18" spans="1:29" x14ac:dyDescent="0.2">
      <c r="A18" t="s">
        <v>89</v>
      </c>
      <c r="B18" t="s">
        <v>59</v>
      </c>
      <c r="C18" t="s">
        <v>90</v>
      </c>
      <c r="D18" t="s">
        <v>81</v>
      </c>
      <c r="E18" t="s">
        <v>91</v>
      </c>
      <c r="F18" s="5">
        <v>4418</v>
      </c>
      <c r="G18">
        <v>4535</v>
      </c>
      <c r="H18">
        <v>10</v>
      </c>
      <c r="I18">
        <v>19</v>
      </c>
      <c r="J18">
        <v>2</v>
      </c>
      <c r="K18">
        <v>0</v>
      </c>
      <c r="L18">
        <v>0</v>
      </c>
      <c r="M18">
        <v>31</v>
      </c>
      <c r="N18">
        <v>0</v>
      </c>
      <c r="O18">
        <v>4</v>
      </c>
      <c r="P18">
        <v>22</v>
      </c>
      <c r="Q18">
        <v>1</v>
      </c>
      <c r="R18">
        <v>0</v>
      </c>
      <c r="S18">
        <v>0</v>
      </c>
      <c r="T18">
        <v>27</v>
      </c>
      <c r="U18">
        <v>0</v>
      </c>
      <c r="V18">
        <v>2</v>
      </c>
      <c r="W18">
        <v>2025</v>
      </c>
      <c r="X18">
        <v>24</v>
      </c>
      <c r="Y18">
        <v>20</v>
      </c>
      <c r="Z18">
        <v>4</v>
      </c>
      <c r="AA18">
        <v>4</v>
      </c>
      <c r="AB18">
        <v>0</v>
      </c>
      <c r="AC18">
        <v>0</v>
      </c>
    </row>
    <row r="19" spans="1:29" x14ac:dyDescent="0.2">
      <c r="A19" t="s">
        <v>92</v>
      </c>
      <c r="B19" t="s">
        <v>68</v>
      </c>
      <c r="D19" t="s">
        <v>60</v>
      </c>
      <c r="E19" t="s">
        <v>57</v>
      </c>
      <c r="F19" s="5">
        <v>1080</v>
      </c>
      <c r="G19">
        <v>1196</v>
      </c>
      <c r="W19">
        <v>2025</v>
      </c>
      <c r="X19">
        <v>4</v>
      </c>
      <c r="Y19">
        <v>4</v>
      </c>
      <c r="Z19">
        <v>0</v>
      </c>
      <c r="AA19">
        <v>0</v>
      </c>
      <c r="AB19">
        <v>0</v>
      </c>
      <c r="AC19">
        <v>0</v>
      </c>
    </row>
    <row r="20" spans="1:29" x14ac:dyDescent="0.2">
      <c r="A20" t="s">
        <v>93</v>
      </c>
      <c r="B20" t="s">
        <v>79</v>
      </c>
      <c r="D20" t="s">
        <v>56</v>
      </c>
      <c r="E20" t="s">
        <v>57</v>
      </c>
      <c r="F20" s="5">
        <v>791</v>
      </c>
      <c r="G20">
        <v>964</v>
      </c>
    </row>
    <row r="21" spans="1:29" x14ac:dyDescent="0.2">
      <c r="A21" t="s">
        <v>94</v>
      </c>
      <c r="B21" t="s">
        <v>95</v>
      </c>
      <c r="C21" t="s">
        <v>96</v>
      </c>
      <c r="D21" t="s">
        <v>81</v>
      </c>
      <c r="E21" t="s">
        <v>91</v>
      </c>
      <c r="F21" s="5">
        <v>24602</v>
      </c>
      <c r="G21">
        <v>25231</v>
      </c>
      <c r="H21">
        <v>0</v>
      </c>
      <c r="I21">
        <v>52</v>
      </c>
      <c r="J21">
        <v>5</v>
      </c>
      <c r="K21">
        <v>0</v>
      </c>
      <c r="L21">
        <v>3</v>
      </c>
      <c r="M21">
        <v>60</v>
      </c>
      <c r="N21">
        <v>0</v>
      </c>
      <c r="O21">
        <v>0</v>
      </c>
      <c r="P21">
        <v>13</v>
      </c>
      <c r="Q21">
        <v>10</v>
      </c>
      <c r="R21">
        <v>0</v>
      </c>
      <c r="S21">
        <v>72</v>
      </c>
      <c r="T21">
        <v>95</v>
      </c>
      <c r="U21">
        <v>0</v>
      </c>
      <c r="V21">
        <v>0</v>
      </c>
      <c r="W21">
        <v>2025</v>
      </c>
      <c r="X21">
        <v>59</v>
      </c>
      <c r="Y21">
        <v>31</v>
      </c>
      <c r="Z21">
        <v>28</v>
      </c>
      <c r="AA21">
        <v>12</v>
      </c>
      <c r="AB21">
        <v>4</v>
      </c>
      <c r="AC21">
        <v>12</v>
      </c>
    </row>
    <row r="22" spans="1:29" x14ac:dyDescent="0.2">
      <c r="A22" t="s">
        <v>97</v>
      </c>
      <c r="B22" t="s">
        <v>64</v>
      </c>
      <c r="C22" t="s">
        <v>80</v>
      </c>
      <c r="D22" t="s">
        <v>81</v>
      </c>
      <c r="E22" t="s">
        <v>91</v>
      </c>
      <c r="F22" s="5">
        <v>19077</v>
      </c>
      <c r="G22">
        <v>19180</v>
      </c>
      <c r="H22">
        <v>0</v>
      </c>
      <c r="I22">
        <v>38</v>
      </c>
      <c r="J22">
        <v>4</v>
      </c>
      <c r="K22">
        <v>0</v>
      </c>
      <c r="L22">
        <v>0</v>
      </c>
      <c r="M22">
        <v>42</v>
      </c>
      <c r="N22">
        <v>0</v>
      </c>
      <c r="O22">
        <v>0</v>
      </c>
      <c r="P22">
        <v>5</v>
      </c>
      <c r="Q22">
        <v>1</v>
      </c>
      <c r="R22">
        <v>0</v>
      </c>
      <c r="S22">
        <v>1</v>
      </c>
      <c r="T22">
        <v>7</v>
      </c>
      <c r="U22">
        <v>0</v>
      </c>
      <c r="V22">
        <v>1</v>
      </c>
      <c r="W22">
        <v>2025</v>
      </c>
      <c r="X22">
        <v>26</v>
      </c>
      <c r="Y22">
        <v>26</v>
      </c>
      <c r="Z22">
        <v>0</v>
      </c>
      <c r="AA22">
        <v>0</v>
      </c>
      <c r="AB22">
        <v>0</v>
      </c>
      <c r="AC22">
        <v>0</v>
      </c>
    </row>
    <row r="23" spans="1:29" x14ac:dyDescent="0.2">
      <c r="A23" t="s">
        <v>98</v>
      </c>
      <c r="B23" t="s">
        <v>74</v>
      </c>
      <c r="D23" t="s">
        <v>60</v>
      </c>
      <c r="E23" t="s">
        <v>57</v>
      </c>
      <c r="F23" s="5">
        <v>132</v>
      </c>
      <c r="G23">
        <v>93</v>
      </c>
      <c r="W23">
        <v>2025</v>
      </c>
      <c r="X23">
        <v>1</v>
      </c>
      <c r="Y23">
        <v>1</v>
      </c>
      <c r="Z23">
        <v>0</v>
      </c>
      <c r="AA23">
        <v>0</v>
      </c>
      <c r="AB23">
        <v>0</v>
      </c>
      <c r="AC23">
        <v>0</v>
      </c>
    </row>
    <row r="24" spans="1:29" x14ac:dyDescent="0.2">
      <c r="A24" t="s">
        <v>99</v>
      </c>
      <c r="B24" t="s">
        <v>100</v>
      </c>
      <c r="D24" t="s">
        <v>56</v>
      </c>
      <c r="E24" t="s">
        <v>57</v>
      </c>
      <c r="F24" s="5">
        <v>359</v>
      </c>
      <c r="G24">
        <v>454</v>
      </c>
    </row>
    <row r="25" spans="1:29" x14ac:dyDescent="0.2">
      <c r="A25" t="s">
        <v>101</v>
      </c>
      <c r="B25" t="s">
        <v>62</v>
      </c>
      <c r="C25" t="s">
        <v>102</v>
      </c>
      <c r="D25" t="s">
        <v>81</v>
      </c>
      <c r="E25" t="s">
        <v>57</v>
      </c>
      <c r="F25" s="5">
        <v>1339</v>
      </c>
      <c r="G25">
        <v>1319</v>
      </c>
      <c r="H25">
        <v>0</v>
      </c>
      <c r="I25">
        <v>5</v>
      </c>
      <c r="J25">
        <v>0</v>
      </c>
      <c r="K25">
        <v>1</v>
      </c>
      <c r="L25">
        <v>0</v>
      </c>
      <c r="M25">
        <v>6</v>
      </c>
      <c r="N25">
        <v>1</v>
      </c>
      <c r="O25">
        <v>0</v>
      </c>
      <c r="P25">
        <v>5</v>
      </c>
      <c r="Q25">
        <v>0</v>
      </c>
      <c r="R25">
        <v>1</v>
      </c>
      <c r="S25">
        <v>0</v>
      </c>
      <c r="T25">
        <v>6</v>
      </c>
      <c r="U25">
        <v>1</v>
      </c>
      <c r="V25">
        <v>2</v>
      </c>
      <c r="W25">
        <v>2025</v>
      </c>
      <c r="X25">
        <v>3</v>
      </c>
      <c r="Y25">
        <v>3</v>
      </c>
      <c r="Z25">
        <v>0</v>
      </c>
      <c r="AA25">
        <v>0</v>
      </c>
      <c r="AB25">
        <v>0</v>
      </c>
      <c r="AC25">
        <v>0</v>
      </c>
    </row>
    <row r="26" spans="1:29" x14ac:dyDescent="0.2">
      <c r="A26" t="s">
        <v>103</v>
      </c>
      <c r="B26" t="s">
        <v>104</v>
      </c>
      <c r="D26" t="s">
        <v>60</v>
      </c>
      <c r="E26" t="s">
        <v>57</v>
      </c>
      <c r="F26" s="5">
        <v>1170</v>
      </c>
      <c r="G26">
        <v>1631</v>
      </c>
      <c r="W26">
        <v>2025</v>
      </c>
      <c r="X26">
        <v>13</v>
      </c>
      <c r="Y26">
        <v>13</v>
      </c>
      <c r="Z26">
        <v>0</v>
      </c>
      <c r="AA26">
        <v>0</v>
      </c>
      <c r="AB26">
        <v>0</v>
      </c>
      <c r="AC26">
        <v>0</v>
      </c>
    </row>
    <row r="27" spans="1:29" x14ac:dyDescent="0.2">
      <c r="A27" t="s">
        <v>105</v>
      </c>
      <c r="B27" t="s">
        <v>68</v>
      </c>
      <c r="D27" t="s">
        <v>85</v>
      </c>
      <c r="E27" t="s">
        <v>57</v>
      </c>
      <c r="F27" s="5">
        <v>78</v>
      </c>
      <c r="G27">
        <v>56</v>
      </c>
      <c r="M27">
        <v>2</v>
      </c>
    </row>
    <row r="28" spans="1:29" x14ac:dyDescent="0.2">
      <c r="A28" t="s">
        <v>106</v>
      </c>
      <c r="B28" t="s">
        <v>72</v>
      </c>
      <c r="C28" t="s">
        <v>107</v>
      </c>
      <c r="D28" t="s">
        <v>81</v>
      </c>
      <c r="E28" t="s">
        <v>91</v>
      </c>
      <c r="F28" s="5">
        <v>31938</v>
      </c>
      <c r="G28">
        <v>32523</v>
      </c>
      <c r="H28">
        <v>2</v>
      </c>
      <c r="I28">
        <v>15</v>
      </c>
      <c r="J28">
        <v>12</v>
      </c>
      <c r="K28">
        <v>1</v>
      </c>
      <c r="L28">
        <v>2</v>
      </c>
      <c r="M28">
        <v>32</v>
      </c>
      <c r="N28">
        <v>0</v>
      </c>
      <c r="O28">
        <v>0</v>
      </c>
      <c r="P28">
        <v>6</v>
      </c>
      <c r="Q28">
        <v>16</v>
      </c>
      <c r="R28">
        <v>0</v>
      </c>
      <c r="S28">
        <v>1</v>
      </c>
      <c r="T28">
        <v>23</v>
      </c>
      <c r="U28">
        <v>0</v>
      </c>
      <c r="V28">
        <v>8</v>
      </c>
      <c r="W28">
        <v>2025</v>
      </c>
      <c r="X28">
        <v>83</v>
      </c>
      <c r="Y28">
        <v>33</v>
      </c>
      <c r="Z28">
        <v>50</v>
      </c>
      <c r="AA28">
        <v>6</v>
      </c>
      <c r="AB28">
        <v>4</v>
      </c>
      <c r="AC28">
        <v>40</v>
      </c>
    </row>
    <row r="29" spans="1:29" x14ac:dyDescent="0.2">
      <c r="A29" t="s">
        <v>108</v>
      </c>
      <c r="B29" t="s">
        <v>74</v>
      </c>
      <c r="C29" t="s">
        <v>109</v>
      </c>
      <c r="D29" t="s">
        <v>81</v>
      </c>
      <c r="E29" t="s">
        <v>91</v>
      </c>
      <c r="F29" s="5">
        <v>5244</v>
      </c>
      <c r="G29">
        <v>5341</v>
      </c>
      <c r="H29">
        <v>5</v>
      </c>
      <c r="I29">
        <v>19</v>
      </c>
      <c r="J29">
        <v>3</v>
      </c>
      <c r="K29">
        <v>0</v>
      </c>
      <c r="L29">
        <v>0</v>
      </c>
      <c r="M29">
        <v>27</v>
      </c>
      <c r="N29">
        <v>0</v>
      </c>
      <c r="O29">
        <v>0</v>
      </c>
      <c r="P29">
        <v>14</v>
      </c>
      <c r="Q29">
        <v>3</v>
      </c>
      <c r="R29">
        <v>0</v>
      </c>
      <c r="S29">
        <v>0</v>
      </c>
      <c r="T29">
        <v>17</v>
      </c>
      <c r="U29">
        <v>0</v>
      </c>
      <c r="V29">
        <v>5</v>
      </c>
      <c r="W29">
        <v>2025</v>
      </c>
      <c r="X29">
        <v>28</v>
      </c>
      <c r="Y29">
        <v>22</v>
      </c>
      <c r="Z29">
        <v>6</v>
      </c>
      <c r="AA29">
        <v>6</v>
      </c>
      <c r="AB29">
        <v>0</v>
      </c>
      <c r="AC29">
        <v>0</v>
      </c>
    </row>
    <row r="30" spans="1:29" x14ac:dyDescent="0.2">
      <c r="A30" t="s">
        <v>110</v>
      </c>
      <c r="B30" t="s">
        <v>62</v>
      </c>
      <c r="D30" t="s">
        <v>85</v>
      </c>
      <c r="E30" t="s">
        <v>57</v>
      </c>
      <c r="F30" s="5">
        <v>166</v>
      </c>
      <c r="G30">
        <v>199</v>
      </c>
      <c r="M30">
        <v>1</v>
      </c>
    </row>
    <row r="31" spans="1:29" x14ac:dyDescent="0.2">
      <c r="A31" t="s">
        <v>111</v>
      </c>
      <c r="B31" t="s">
        <v>87</v>
      </c>
      <c r="C31" t="s">
        <v>88</v>
      </c>
      <c r="D31" t="s">
        <v>81</v>
      </c>
      <c r="E31" t="s">
        <v>91</v>
      </c>
      <c r="F31" s="5">
        <v>8815</v>
      </c>
      <c r="G31">
        <v>8820</v>
      </c>
      <c r="H31">
        <v>1</v>
      </c>
      <c r="I31">
        <v>7</v>
      </c>
      <c r="J31">
        <v>0</v>
      </c>
      <c r="K31">
        <v>0</v>
      </c>
      <c r="L31">
        <v>98</v>
      </c>
      <c r="M31">
        <v>106</v>
      </c>
      <c r="N31">
        <v>0</v>
      </c>
      <c r="O31">
        <v>1</v>
      </c>
      <c r="P31">
        <v>7</v>
      </c>
      <c r="Q31">
        <v>0</v>
      </c>
      <c r="R31">
        <v>0</v>
      </c>
      <c r="S31">
        <v>18</v>
      </c>
      <c r="T31">
        <v>26</v>
      </c>
      <c r="U31">
        <v>18</v>
      </c>
      <c r="V31">
        <v>2</v>
      </c>
      <c r="W31">
        <v>2025</v>
      </c>
      <c r="X31">
        <v>104</v>
      </c>
      <c r="Y31">
        <v>6</v>
      </c>
      <c r="Z31">
        <v>98</v>
      </c>
      <c r="AA31">
        <v>0</v>
      </c>
      <c r="AB31">
        <v>0</v>
      </c>
      <c r="AC31">
        <v>98</v>
      </c>
    </row>
    <row r="32" spans="1:29" x14ac:dyDescent="0.2">
      <c r="A32" t="s">
        <v>112</v>
      </c>
      <c r="B32" t="s">
        <v>62</v>
      </c>
      <c r="C32" t="s">
        <v>102</v>
      </c>
      <c r="D32" t="s">
        <v>81</v>
      </c>
      <c r="E32" t="s">
        <v>57</v>
      </c>
      <c r="F32" s="5">
        <v>498</v>
      </c>
      <c r="G32">
        <v>457</v>
      </c>
      <c r="H32">
        <v>0</v>
      </c>
      <c r="I32">
        <v>2</v>
      </c>
      <c r="J32">
        <v>0</v>
      </c>
      <c r="K32">
        <v>0</v>
      </c>
      <c r="L32">
        <v>0</v>
      </c>
      <c r="M32">
        <v>2</v>
      </c>
      <c r="N32">
        <v>0</v>
      </c>
      <c r="O32">
        <v>0</v>
      </c>
      <c r="P32">
        <v>0</v>
      </c>
      <c r="Q32">
        <v>0</v>
      </c>
      <c r="R32">
        <v>0</v>
      </c>
      <c r="S32">
        <v>0</v>
      </c>
      <c r="T32">
        <v>0</v>
      </c>
      <c r="U32">
        <v>0</v>
      </c>
      <c r="V32">
        <v>0</v>
      </c>
      <c r="W32">
        <v>2025</v>
      </c>
      <c r="X32">
        <v>3</v>
      </c>
      <c r="Y32">
        <v>3</v>
      </c>
      <c r="Z32">
        <v>0</v>
      </c>
      <c r="AA32">
        <v>0</v>
      </c>
      <c r="AB32">
        <v>0</v>
      </c>
      <c r="AC32">
        <v>0</v>
      </c>
    </row>
    <row r="33" spans="1:29" x14ac:dyDescent="0.2">
      <c r="A33" t="s">
        <v>113</v>
      </c>
      <c r="B33" t="s">
        <v>55</v>
      </c>
      <c r="D33" t="s">
        <v>85</v>
      </c>
      <c r="E33" t="s">
        <v>57</v>
      </c>
      <c r="F33" s="5">
        <v>394</v>
      </c>
      <c r="G33">
        <v>135</v>
      </c>
      <c r="M33">
        <v>6</v>
      </c>
    </row>
    <row r="34" spans="1:29" x14ac:dyDescent="0.2">
      <c r="A34" t="s">
        <v>114</v>
      </c>
      <c r="B34" t="s">
        <v>62</v>
      </c>
      <c r="C34" t="s">
        <v>102</v>
      </c>
      <c r="D34" t="s">
        <v>81</v>
      </c>
      <c r="E34" t="s">
        <v>57</v>
      </c>
      <c r="F34" s="5">
        <v>38</v>
      </c>
      <c r="G34">
        <v>62</v>
      </c>
      <c r="H34">
        <v>0</v>
      </c>
      <c r="I34">
        <v>0</v>
      </c>
      <c r="J34">
        <v>0</v>
      </c>
      <c r="K34">
        <v>0</v>
      </c>
      <c r="L34">
        <v>0</v>
      </c>
      <c r="M34">
        <v>0</v>
      </c>
      <c r="N34">
        <v>0</v>
      </c>
      <c r="O34">
        <v>0</v>
      </c>
      <c r="P34">
        <v>0</v>
      </c>
      <c r="Q34">
        <v>0</v>
      </c>
      <c r="R34">
        <v>0</v>
      </c>
      <c r="S34">
        <v>0</v>
      </c>
      <c r="T34">
        <v>0</v>
      </c>
      <c r="U34">
        <v>0</v>
      </c>
      <c r="V34">
        <v>0</v>
      </c>
    </row>
    <row r="35" spans="1:29" x14ac:dyDescent="0.2">
      <c r="A35" t="s">
        <v>115</v>
      </c>
      <c r="B35" t="s">
        <v>116</v>
      </c>
      <c r="C35" t="s">
        <v>117</v>
      </c>
      <c r="D35" t="s">
        <v>81</v>
      </c>
      <c r="E35" t="s">
        <v>91</v>
      </c>
      <c r="F35" s="5">
        <v>6986</v>
      </c>
      <c r="G35">
        <v>7000</v>
      </c>
      <c r="H35">
        <v>0</v>
      </c>
      <c r="I35">
        <v>15</v>
      </c>
      <c r="J35">
        <v>1</v>
      </c>
      <c r="K35">
        <v>0</v>
      </c>
      <c r="L35">
        <v>0</v>
      </c>
      <c r="M35">
        <v>16</v>
      </c>
      <c r="N35">
        <v>0</v>
      </c>
      <c r="O35">
        <v>0</v>
      </c>
      <c r="P35">
        <v>3</v>
      </c>
      <c r="Q35">
        <v>0</v>
      </c>
      <c r="R35">
        <v>0</v>
      </c>
      <c r="S35">
        <v>0</v>
      </c>
      <c r="T35">
        <v>3</v>
      </c>
      <c r="U35">
        <v>0</v>
      </c>
      <c r="V35">
        <v>5</v>
      </c>
      <c r="W35">
        <v>2025</v>
      </c>
      <c r="X35">
        <v>12</v>
      </c>
      <c r="Y35">
        <v>12</v>
      </c>
      <c r="Z35">
        <v>0</v>
      </c>
      <c r="AA35">
        <v>0</v>
      </c>
      <c r="AB35">
        <v>0</v>
      </c>
      <c r="AC35">
        <v>0</v>
      </c>
    </row>
    <row r="36" spans="1:29" x14ac:dyDescent="0.2">
      <c r="A36" t="s">
        <v>118</v>
      </c>
      <c r="B36" t="s">
        <v>64</v>
      </c>
      <c r="C36" t="s">
        <v>80</v>
      </c>
      <c r="D36" t="s">
        <v>81</v>
      </c>
      <c r="E36" t="s">
        <v>57</v>
      </c>
      <c r="F36" s="5">
        <v>3351</v>
      </c>
      <c r="G36">
        <v>3512</v>
      </c>
      <c r="H36">
        <v>1</v>
      </c>
      <c r="I36">
        <v>35</v>
      </c>
      <c r="J36">
        <v>0</v>
      </c>
      <c r="K36">
        <v>1</v>
      </c>
      <c r="L36">
        <v>0</v>
      </c>
      <c r="M36">
        <v>37</v>
      </c>
      <c r="N36">
        <v>0</v>
      </c>
      <c r="O36">
        <v>0</v>
      </c>
      <c r="P36">
        <v>15</v>
      </c>
      <c r="Q36">
        <v>0</v>
      </c>
      <c r="R36">
        <v>0</v>
      </c>
      <c r="S36">
        <v>0</v>
      </c>
      <c r="T36">
        <v>15</v>
      </c>
      <c r="U36">
        <v>0</v>
      </c>
      <c r="V36">
        <v>0</v>
      </c>
      <c r="W36">
        <v>2025</v>
      </c>
      <c r="X36">
        <v>34</v>
      </c>
      <c r="Y36">
        <v>34</v>
      </c>
      <c r="Z36">
        <v>0</v>
      </c>
      <c r="AA36">
        <v>0</v>
      </c>
      <c r="AB36">
        <v>0</v>
      </c>
      <c r="AC36">
        <v>0</v>
      </c>
    </row>
    <row r="37" spans="1:29" x14ac:dyDescent="0.2">
      <c r="A37" t="s">
        <v>119</v>
      </c>
      <c r="B37" t="s">
        <v>116</v>
      </c>
      <c r="C37" t="s">
        <v>88</v>
      </c>
      <c r="D37" t="s">
        <v>81</v>
      </c>
      <c r="E37" t="s">
        <v>57</v>
      </c>
      <c r="F37" s="5">
        <v>876</v>
      </c>
      <c r="G37">
        <v>1014</v>
      </c>
      <c r="H37">
        <v>0</v>
      </c>
      <c r="I37">
        <v>6</v>
      </c>
      <c r="J37">
        <v>0</v>
      </c>
      <c r="K37">
        <v>1</v>
      </c>
      <c r="L37">
        <v>0</v>
      </c>
      <c r="M37">
        <v>7</v>
      </c>
      <c r="N37">
        <v>0</v>
      </c>
      <c r="O37">
        <v>0</v>
      </c>
      <c r="P37">
        <v>6</v>
      </c>
      <c r="Q37">
        <v>0</v>
      </c>
      <c r="R37">
        <v>1</v>
      </c>
      <c r="S37">
        <v>0</v>
      </c>
      <c r="T37">
        <v>7</v>
      </c>
      <c r="U37">
        <v>0</v>
      </c>
      <c r="V37">
        <v>0</v>
      </c>
      <c r="W37">
        <v>2025</v>
      </c>
      <c r="X37">
        <v>10</v>
      </c>
      <c r="Y37">
        <v>6</v>
      </c>
      <c r="Z37">
        <v>4</v>
      </c>
      <c r="AA37">
        <v>0</v>
      </c>
      <c r="AB37">
        <v>4</v>
      </c>
      <c r="AC37">
        <v>0</v>
      </c>
    </row>
    <row r="38" spans="1:29" x14ac:dyDescent="0.2">
      <c r="A38" t="s">
        <v>120</v>
      </c>
      <c r="B38" t="s">
        <v>64</v>
      </c>
      <c r="D38" t="s">
        <v>60</v>
      </c>
      <c r="E38" t="s">
        <v>57</v>
      </c>
      <c r="F38" s="5">
        <v>2770</v>
      </c>
      <c r="G38">
        <v>2816</v>
      </c>
      <c r="W38">
        <v>2025</v>
      </c>
      <c r="X38">
        <v>14</v>
      </c>
      <c r="Y38">
        <v>14</v>
      </c>
      <c r="Z38">
        <v>0</v>
      </c>
      <c r="AA38">
        <v>0</v>
      </c>
      <c r="AB38">
        <v>0</v>
      </c>
      <c r="AC38">
        <v>0</v>
      </c>
    </row>
    <row r="39" spans="1:29" x14ac:dyDescent="0.2">
      <c r="A39" t="s">
        <v>121</v>
      </c>
      <c r="B39" t="s">
        <v>59</v>
      </c>
      <c r="C39" t="s">
        <v>90</v>
      </c>
      <c r="D39" t="s">
        <v>81</v>
      </c>
      <c r="E39" t="s">
        <v>91</v>
      </c>
      <c r="F39" s="5">
        <v>8175</v>
      </c>
      <c r="G39">
        <v>8358</v>
      </c>
      <c r="H39">
        <v>9</v>
      </c>
      <c r="I39">
        <v>56</v>
      </c>
      <c r="J39">
        <v>0</v>
      </c>
      <c r="K39">
        <v>0</v>
      </c>
      <c r="L39">
        <v>0</v>
      </c>
      <c r="M39">
        <v>65</v>
      </c>
      <c r="N39">
        <v>0</v>
      </c>
      <c r="O39">
        <v>2</v>
      </c>
      <c r="P39">
        <v>50</v>
      </c>
      <c r="Q39">
        <v>0</v>
      </c>
      <c r="R39">
        <v>0</v>
      </c>
      <c r="S39">
        <v>24</v>
      </c>
      <c r="T39">
        <v>76</v>
      </c>
      <c r="U39">
        <v>0</v>
      </c>
      <c r="V39">
        <v>8</v>
      </c>
      <c r="W39">
        <v>2025</v>
      </c>
      <c r="X39">
        <v>42</v>
      </c>
      <c r="Y39">
        <v>42</v>
      </c>
      <c r="Z39">
        <v>0</v>
      </c>
      <c r="AA39">
        <v>0</v>
      </c>
      <c r="AB39">
        <v>0</v>
      </c>
      <c r="AC39">
        <v>0</v>
      </c>
    </row>
    <row r="40" spans="1:29" x14ac:dyDescent="0.2">
      <c r="A40" t="s">
        <v>122</v>
      </c>
      <c r="B40" t="s">
        <v>77</v>
      </c>
      <c r="C40" t="s">
        <v>96</v>
      </c>
      <c r="D40" t="s">
        <v>81</v>
      </c>
      <c r="E40" t="s">
        <v>57</v>
      </c>
      <c r="F40" s="5">
        <v>2617</v>
      </c>
      <c r="G40">
        <v>2716</v>
      </c>
      <c r="H40">
        <v>0</v>
      </c>
      <c r="I40">
        <v>28</v>
      </c>
      <c r="J40">
        <v>0</v>
      </c>
      <c r="K40">
        <v>0</v>
      </c>
      <c r="L40">
        <v>1</v>
      </c>
      <c r="M40">
        <v>29</v>
      </c>
      <c r="N40">
        <v>0</v>
      </c>
      <c r="O40">
        <v>0</v>
      </c>
      <c r="P40">
        <v>0</v>
      </c>
      <c r="Q40">
        <v>0</v>
      </c>
      <c r="R40">
        <v>0</v>
      </c>
      <c r="S40">
        <v>0</v>
      </c>
      <c r="T40">
        <v>0</v>
      </c>
      <c r="U40">
        <v>0</v>
      </c>
      <c r="V40">
        <v>0</v>
      </c>
      <c r="W40">
        <v>2025</v>
      </c>
      <c r="X40">
        <v>67</v>
      </c>
      <c r="Y40">
        <v>29</v>
      </c>
      <c r="Z40">
        <v>38</v>
      </c>
      <c r="AA40">
        <v>0</v>
      </c>
      <c r="AB40">
        <v>0</v>
      </c>
      <c r="AC40">
        <v>38</v>
      </c>
    </row>
    <row r="41" spans="1:29" x14ac:dyDescent="0.2">
      <c r="A41" t="s">
        <v>123</v>
      </c>
      <c r="B41" t="s">
        <v>59</v>
      </c>
      <c r="C41" t="s">
        <v>90</v>
      </c>
      <c r="D41" t="s">
        <v>81</v>
      </c>
      <c r="E41" t="s">
        <v>91</v>
      </c>
      <c r="F41" s="5">
        <v>22498</v>
      </c>
      <c r="G41">
        <v>22442</v>
      </c>
      <c r="H41">
        <v>12</v>
      </c>
      <c r="I41">
        <v>33</v>
      </c>
      <c r="J41">
        <v>6</v>
      </c>
      <c r="K41">
        <v>0</v>
      </c>
      <c r="L41">
        <v>169</v>
      </c>
      <c r="M41">
        <v>220</v>
      </c>
      <c r="N41">
        <v>49</v>
      </c>
      <c r="O41">
        <v>9</v>
      </c>
      <c r="P41">
        <v>23</v>
      </c>
      <c r="Q41">
        <v>4</v>
      </c>
      <c r="R41">
        <v>0</v>
      </c>
      <c r="S41">
        <v>0</v>
      </c>
      <c r="T41">
        <v>36</v>
      </c>
      <c r="U41">
        <v>0</v>
      </c>
      <c r="V41">
        <v>0</v>
      </c>
      <c r="W41">
        <v>2025</v>
      </c>
      <c r="X41">
        <v>221</v>
      </c>
      <c r="Y41">
        <v>40</v>
      </c>
      <c r="Z41">
        <v>181</v>
      </c>
      <c r="AA41">
        <v>0</v>
      </c>
      <c r="AB41">
        <v>0</v>
      </c>
      <c r="AC41">
        <v>181</v>
      </c>
    </row>
    <row r="42" spans="1:29" x14ac:dyDescent="0.2">
      <c r="A42" t="s">
        <v>124</v>
      </c>
      <c r="B42" t="s">
        <v>79</v>
      </c>
      <c r="D42" t="s">
        <v>60</v>
      </c>
      <c r="E42" t="s">
        <v>57</v>
      </c>
      <c r="F42" s="5">
        <v>660</v>
      </c>
      <c r="G42">
        <v>834</v>
      </c>
      <c r="W42">
        <v>2025</v>
      </c>
      <c r="X42">
        <v>5</v>
      </c>
      <c r="Y42">
        <v>5</v>
      </c>
      <c r="Z42">
        <v>0</v>
      </c>
      <c r="AA42">
        <v>0</v>
      </c>
      <c r="AB42">
        <v>0</v>
      </c>
      <c r="AC42">
        <v>0</v>
      </c>
    </row>
    <row r="43" spans="1:29" x14ac:dyDescent="0.2">
      <c r="A43" t="s">
        <v>125</v>
      </c>
      <c r="B43" t="s">
        <v>68</v>
      </c>
      <c r="D43" t="s">
        <v>60</v>
      </c>
      <c r="E43" t="s">
        <v>57</v>
      </c>
      <c r="F43" s="5">
        <v>706</v>
      </c>
      <c r="G43">
        <v>663</v>
      </c>
      <c r="W43">
        <v>2025</v>
      </c>
      <c r="X43">
        <v>0</v>
      </c>
      <c r="Y43">
        <v>0</v>
      </c>
      <c r="Z43">
        <v>0</v>
      </c>
      <c r="AA43">
        <v>0</v>
      </c>
      <c r="AB43">
        <v>0</v>
      </c>
      <c r="AC43">
        <v>0</v>
      </c>
    </row>
    <row r="44" spans="1:29" x14ac:dyDescent="0.2">
      <c r="A44" t="s">
        <v>126</v>
      </c>
      <c r="B44" t="s">
        <v>55</v>
      </c>
      <c r="D44" t="s">
        <v>85</v>
      </c>
      <c r="E44" t="s">
        <v>57</v>
      </c>
      <c r="F44" s="5">
        <v>81</v>
      </c>
      <c r="G44">
        <v>92</v>
      </c>
      <c r="M44">
        <v>2</v>
      </c>
    </row>
    <row r="45" spans="1:29" x14ac:dyDescent="0.2">
      <c r="A45" t="s">
        <v>127</v>
      </c>
      <c r="B45" t="s">
        <v>74</v>
      </c>
      <c r="D45" t="s">
        <v>56</v>
      </c>
      <c r="E45" t="s">
        <v>57</v>
      </c>
      <c r="F45" s="5">
        <v>2813</v>
      </c>
      <c r="G45">
        <v>2815</v>
      </c>
    </row>
    <row r="46" spans="1:29" x14ac:dyDescent="0.2">
      <c r="A46" t="s">
        <v>128</v>
      </c>
      <c r="B46" t="s">
        <v>70</v>
      </c>
      <c r="D46" t="s">
        <v>60</v>
      </c>
      <c r="E46" t="s">
        <v>57</v>
      </c>
      <c r="F46" s="5">
        <v>3102</v>
      </c>
      <c r="G46">
        <v>3139</v>
      </c>
      <c r="W46">
        <v>2025</v>
      </c>
      <c r="X46">
        <v>31</v>
      </c>
      <c r="Y46">
        <v>31</v>
      </c>
      <c r="Z46">
        <v>0</v>
      </c>
      <c r="AA46">
        <v>0</v>
      </c>
      <c r="AB46">
        <v>0</v>
      </c>
      <c r="AC46">
        <v>0</v>
      </c>
    </row>
    <row r="47" spans="1:29" x14ac:dyDescent="0.2">
      <c r="A47" t="s">
        <v>129</v>
      </c>
      <c r="B47" t="s">
        <v>70</v>
      </c>
      <c r="D47" t="s">
        <v>60</v>
      </c>
      <c r="E47" t="s">
        <v>57</v>
      </c>
      <c r="F47" s="5">
        <v>2096</v>
      </c>
      <c r="G47">
        <v>2097</v>
      </c>
      <c r="W47">
        <v>2025</v>
      </c>
      <c r="X47">
        <v>10</v>
      </c>
      <c r="Y47">
        <v>10</v>
      </c>
      <c r="Z47">
        <v>0</v>
      </c>
      <c r="AA47">
        <v>0</v>
      </c>
      <c r="AB47">
        <v>0</v>
      </c>
      <c r="AC47">
        <v>0</v>
      </c>
    </row>
    <row r="48" spans="1:29" x14ac:dyDescent="0.2">
      <c r="A48" t="s">
        <v>130</v>
      </c>
      <c r="B48" t="s">
        <v>87</v>
      </c>
      <c r="C48" t="s">
        <v>96</v>
      </c>
      <c r="D48" t="s">
        <v>81</v>
      </c>
      <c r="E48" t="s">
        <v>57</v>
      </c>
      <c r="F48" s="5">
        <v>3188</v>
      </c>
      <c r="G48">
        <v>3242</v>
      </c>
      <c r="H48">
        <v>2</v>
      </c>
      <c r="I48">
        <v>4</v>
      </c>
      <c r="J48">
        <v>0</v>
      </c>
      <c r="K48">
        <v>0</v>
      </c>
      <c r="L48">
        <v>0</v>
      </c>
      <c r="M48">
        <v>6</v>
      </c>
      <c r="N48">
        <v>0</v>
      </c>
      <c r="O48">
        <v>2</v>
      </c>
      <c r="P48">
        <v>4</v>
      </c>
      <c r="Q48">
        <v>0</v>
      </c>
      <c r="R48">
        <v>0</v>
      </c>
      <c r="S48">
        <v>0</v>
      </c>
      <c r="T48">
        <v>6</v>
      </c>
      <c r="U48">
        <v>0</v>
      </c>
      <c r="V48">
        <v>0</v>
      </c>
      <c r="W48">
        <v>2025</v>
      </c>
      <c r="X48">
        <v>6</v>
      </c>
      <c r="Y48">
        <v>6</v>
      </c>
      <c r="Z48">
        <v>0</v>
      </c>
      <c r="AA48">
        <v>0</v>
      </c>
      <c r="AB48">
        <v>0</v>
      </c>
      <c r="AC48">
        <v>0</v>
      </c>
    </row>
    <row r="49" spans="1:29" x14ac:dyDescent="0.2">
      <c r="A49" t="s">
        <v>131</v>
      </c>
      <c r="B49" t="s">
        <v>87</v>
      </c>
      <c r="C49" t="s">
        <v>88</v>
      </c>
      <c r="D49" t="s">
        <v>81</v>
      </c>
      <c r="E49" t="s">
        <v>57</v>
      </c>
      <c r="F49" s="5">
        <v>3142</v>
      </c>
      <c r="G49">
        <v>3192</v>
      </c>
      <c r="H49">
        <v>4</v>
      </c>
      <c r="I49">
        <v>15</v>
      </c>
      <c r="J49">
        <v>0</v>
      </c>
      <c r="K49">
        <v>0</v>
      </c>
      <c r="L49">
        <v>2</v>
      </c>
      <c r="M49">
        <v>21</v>
      </c>
      <c r="N49">
        <v>0</v>
      </c>
      <c r="O49">
        <v>1</v>
      </c>
      <c r="P49">
        <v>3</v>
      </c>
      <c r="Q49">
        <v>0</v>
      </c>
      <c r="R49">
        <v>0</v>
      </c>
      <c r="S49">
        <v>0</v>
      </c>
      <c r="T49">
        <v>4</v>
      </c>
      <c r="U49">
        <v>0</v>
      </c>
      <c r="V49">
        <v>4</v>
      </c>
      <c r="W49">
        <v>2025</v>
      </c>
      <c r="X49">
        <v>36</v>
      </c>
      <c r="Y49">
        <v>34</v>
      </c>
      <c r="Z49">
        <v>2</v>
      </c>
      <c r="AA49">
        <v>2</v>
      </c>
      <c r="AB49">
        <v>0</v>
      </c>
      <c r="AC49">
        <v>0</v>
      </c>
    </row>
    <row r="50" spans="1:29" x14ac:dyDescent="0.2">
      <c r="A50" t="s">
        <v>132</v>
      </c>
      <c r="B50" t="s">
        <v>55</v>
      </c>
      <c r="D50" t="s">
        <v>60</v>
      </c>
      <c r="E50" t="s">
        <v>57</v>
      </c>
      <c r="F50" s="5">
        <v>211</v>
      </c>
      <c r="G50">
        <v>139</v>
      </c>
      <c r="W50">
        <v>2025</v>
      </c>
      <c r="X50">
        <v>0</v>
      </c>
      <c r="Y50">
        <v>0</v>
      </c>
      <c r="Z50">
        <v>0</v>
      </c>
      <c r="AA50">
        <v>0</v>
      </c>
      <c r="AB50">
        <v>0</v>
      </c>
      <c r="AC50">
        <v>0</v>
      </c>
    </row>
    <row r="51" spans="1:29" x14ac:dyDescent="0.2">
      <c r="A51" t="s">
        <v>133</v>
      </c>
      <c r="B51" t="s">
        <v>72</v>
      </c>
      <c r="D51" t="s">
        <v>60</v>
      </c>
      <c r="E51" t="s">
        <v>57</v>
      </c>
      <c r="F51" s="5">
        <v>1254</v>
      </c>
      <c r="G51">
        <v>1240</v>
      </c>
      <c r="W51">
        <v>2025</v>
      </c>
      <c r="X51">
        <v>6</v>
      </c>
      <c r="Y51">
        <v>6</v>
      </c>
      <c r="Z51">
        <v>0</v>
      </c>
      <c r="AA51">
        <v>0</v>
      </c>
      <c r="AB51">
        <v>0</v>
      </c>
      <c r="AC51">
        <v>0</v>
      </c>
    </row>
    <row r="52" spans="1:29" x14ac:dyDescent="0.2">
      <c r="A52" t="s">
        <v>134</v>
      </c>
      <c r="B52" t="s">
        <v>72</v>
      </c>
      <c r="C52" t="s">
        <v>117</v>
      </c>
      <c r="D52" t="s">
        <v>81</v>
      </c>
      <c r="E52" t="s">
        <v>57</v>
      </c>
      <c r="F52" s="5">
        <v>1645</v>
      </c>
      <c r="G52">
        <v>1575</v>
      </c>
      <c r="H52">
        <v>1</v>
      </c>
      <c r="I52">
        <v>5</v>
      </c>
      <c r="J52">
        <v>0</v>
      </c>
      <c r="K52">
        <v>0</v>
      </c>
      <c r="L52">
        <v>0</v>
      </c>
      <c r="M52">
        <v>6</v>
      </c>
      <c r="N52">
        <v>0</v>
      </c>
      <c r="O52">
        <v>1</v>
      </c>
      <c r="P52">
        <v>5</v>
      </c>
      <c r="Q52">
        <v>0</v>
      </c>
      <c r="R52">
        <v>0</v>
      </c>
      <c r="S52">
        <v>0</v>
      </c>
      <c r="T52">
        <v>6</v>
      </c>
      <c r="U52">
        <v>0</v>
      </c>
      <c r="V52">
        <v>3</v>
      </c>
      <c r="W52">
        <v>2025</v>
      </c>
      <c r="X52">
        <v>6</v>
      </c>
      <c r="Y52">
        <v>6</v>
      </c>
      <c r="Z52">
        <v>0</v>
      </c>
      <c r="AA52">
        <v>0</v>
      </c>
      <c r="AB52">
        <v>0</v>
      </c>
      <c r="AC52">
        <v>0</v>
      </c>
    </row>
    <row r="53" spans="1:29" x14ac:dyDescent="0.2">
      <c r="A53" t="s">
        <v>135</v>
      </c>
      <c r="B53" t="s">
        <v>70</v>
      </c>
      <c r="C53" t="s">
        <v>136</v>
      </c>
      <c r="D53" t="s">
        <v>81</v>
      </c>
      <c r="E53" t="s">
        <v>57</v>
      </c>
      <c r="F53" s="5">
        <v>917</v>
      </c>
      <c r="G53">
        <v>842</v>
      </c>
      <c r="H53">
        <v>0</v>
      </c>
      <c r="I53">
        <v>2</v>
      </c>
      <c r="J53">
        <v>0</v>
      </c>
      <c r="K53">
        <v>0</v>
      </c>
      <c r="L53">
        <v>0</v>
      </c>
      <c r="M53">
        <v>2</v>
      </c>
      <c r="N53">
        <v>0</v>
      </c>
      <c r="O53">
        <v>0</v>
      </c>
      <c r="P53">
        <v>1</v>
      </c>
      <c r="Q53">
        <v>0</v>
      </c>
      <c r="R53">
        <v>0</v>
      </c>
      <c r="S53">
        <v>0</v>
      </c>
      <c r="T53">
        <v>1</v>
      </c>
      <c r="U53">
        <v>0</v>
      </c>
      <c r="V53">
        <v>0</v>
      </c>
      <c r="W53">
        <v>2025</v>
      </c>
      <c r="X53">
        <v>4</v>
      </c>
      <c r="Y53">
        <v>4</v>
      </c>
      <c r="Z53">
        <v>0</v>
      </c>
      <c r="AA53">
        <v>0</v>
      </c>
      <c r="AB53">
        <v>0</v>
      </c>
      <c r="AC53">
        <v>0</v>
      </c>
    </row>
    <row r="54" spans="1:29" x14ac:dyDescent="0.2">
      <c r="A54" t="s">
        <v>137</v>
      </c>
      <c r="B54" t="s">
        <v>72</v>
      </c>
      <c r="C54" t="s">
        <v>107</v>
      </c>
      <c r="D54" t="s">
        <v>81</v>
      </c>
      <c r="E54" t="s">
        <v>91</v>
      </c>
      <c r="F54" s="5">
        <v>9652</v>
      </c>
      <c r="G54">
        <v>9644</v>
      </c>
      <c r="H54">
        <v>0</v>
      </c>
      <c r="I54">
        <v>8</v>
      </c>
      <c r="J54">
        <v>1</v>
      </c>
      <c r="K54">
        <v>0</v>
      </c>
      <c r="L54">
        <v>0</v>
      </c>
      <c r="M54">
        <v>9</v>
      </c>
      <c r="N54">
        <v>0</v>
      </c>
      <c r="O54">
        <v>0</v>
      </c>
      <c r="P54">
        <v>3</v>
      </c>
      <c r="Q54">
        <v>1</v>
      </c>
      <c r="R54">
        <v>0</v>
      </c>
      <c r="S54">
        <v>0</v>
      </c>
      <c r="T54">
        <v>4</v>
      </c>
      <c r="U54">
        <v>0</v>
      </c>
      <c r="V54">
        <v>1</v>
      </c>
      <c r="W54">
        <v>2025</v>
      </c>
      <c r="X54">
        <v>5</v>
      </c>
      <c r="Y54">
        <v>5</v>
      </c>
      <c r="Z54">
        <v>0</v>
      </c>
      <c r="AA54">
        <v>0</v>
      </c>
      <c r="AB54">
        <v>0</v>
      </c>
      <c r="AC54">
        <v>0</v>
      </c>
    </row>
    <row r="55" spans="1:29" x14ac:dyDescent="0.2">
      <c r="A55" t="s">
        <v>138</v>
      </c>
      <c r="B55" t="s">
        <v>68</v>
      </c>
      <c r="D55" t="s">
        <v>56</v>
      </c>
      <c r="E55" t="s">
        <v>57</v>
      </c>
      <c r="F55" s="5">
        <v>484</v>
      </c>
      <c r="G55">
        <v>526</v>
      </c>
    </row>
    <row r="56" spans="1:29" x14ac:dyDescent="0.2">
      <c r="A56" t="s">
        <v>139</v>
      </c>
      <c r="B56" t="s">
        <v>104</v>
      </c>
      <c r="C56" t="s">
        <v>140</v>
      </c>
      <c r="D56" t="s">
        <v>81</v>
      </c>
      <c r="E56" t="s">
        <v>91</v>
      </c>
      <c r="F56" s="5">
        <v>5642</v>
      </c>
      <c r="G56">
        <v>5896</v>
      </c>
      <c r="H56">
        <v>5</v>
      </c>
      <c r="I56">
        <v>61</v>
      </c>
      <c r="J56">
        <v>3</v>
      </c>
      <c r="K56">
        <v>0</v>
      </c>
      <c r="L56">
        <v>0</v>
      </c>
      <c r="M56">
        <v>69</v>
      </c>
      <c r="N56">
        <v>0</v>
      </c>
      <c r="O56">
        <v>1</v>
      </c>
      <c r="P56">
        <v>50</v>
      </c>
      <c r="Q56">
        <v>0</v>
      </c>
      <c r="R56">
        <v>0</v>
      </c>
      <c r="S56">
        <v>0</v>
      </c>
      <c r="T56">
        <v>51</v>
      </c>
      <c r="U56">
        <v>0</v>
      </c>
      <c r="V56">
        <v>3</v>
      </c>
      <c r="W56">
        <v>2025</v>
      </c>
      <c r="X56">
        <v>59</v>
      </c>
      <c r="Y56">
        <v>57</v>
      </c>
      <c r="Z56">
        <v>2</v>
      </c>
      <c r="AA56">
        <v>2</v>
      </c>
      <c r="AB56">
        <v>0</v>
      </c>
      <c r="AC56">
        <v>0</v>
      </c>
    </row>
    <row r="57" spans="1:29" x14ac:dyDescent="0.2">
      <c r="A57" t="s">
        <v>141</v>
      </c>
      <c r="B57" t="s">
        <v>79</v>
      </c>
      <c r="D57" t="s">
        <v>56</v>
      </c>
      <c r="E57" t="s">
        <v>57</v>
      </c>
      <c r="F57" s="5">
        <v>98</v>
      </c>
      <c r="G57">
        <v>62</v>
      </c>
    </row>
    <row r="58" spans="1:29" x14ac:dyDescent="0.2">
      <c r="A58" t="s">
        <v>142</v>
      </c>
      <c r="B58" t="s">
        <v>70</v>
      </c>
      <c r="D58" t="s">
        <v>60</v>
      </c>
      <c r="E58" t="s">
        <v>57</v>
      </c>
      <c r="F58" s="5">
        <v>2917</v>
      </c>
      <c r="G58">
        <v>2969</v>
      </c>
      <c r="W58">
        <v>2025</v>
      </c>
      <c r="X58">
        <v>26</v>
      </c>
      <c r="Y58">
        <v>26</v>
      </c>
      <c r="Z58">
        <v>0</v>
      </c>
      <c r="AA58">
        <v>0</v>
      </c>
      <c r="AB58">
        <v>0</v>
      </c>
      <c r="AC58">
        <v>0</v>
      </c>
    </row>
    <row r="59" spans="1:29" x14ac:dyDescent="0.2">
      <c r="A59" t="s">
        <v>143</v>
      </c>
      <c r="B59" t="s">
        <v>74</v>
      </c>
      <c r="D59" t="s">
        <v>56</v>
      </c>
      <c r="E59" t="s">
        <v>57</v>
      </c>
      <c r="F59" s="5">
        <v>869</v>
      </c>
      <c r="G59">
        <v>830</v>
      </c>
    </row>
    <row r="60" spans="1:29" x14ac:dyDescent="0.2">
      <c r="A60" t="s">
        <v>144</v>
      </c>
      <c r="B60" t="s">
        <v>116</v>
      </c>
      <c r="C60" t="s">
        <v>88</v>
      </c>
      <c r="D60" t="s">
        <v>81</v>
      </c>
      <c r="E60" t="s">
        <v>57</v>
      </c>
      <c r="F60" s="5">
        <v>1208</v>
      </c>
      <c r="G60">
        <v>1025</v>
      </c>
      <c r="H60">
        <v>0</v>
      </c>
      <c r="I60">
        <v>2</v>
      </c>
      <c r="J60">
        <v>0</v>
      </c>
      <c r="K60">
        <v>0</v>
      </c>
      <c r="L60">
        <v>0</v>
      </c>
      <c r="M60">
        <v>2</v>
      </c>
      <c r="N60">
        <v>0</v>
      </c>
      <c r="O60">
        <v>0</v>
      </c>
      <c r="P60">
        <v>1</v>
      </c>
      <c r="Q60">
        <v>0</v>
      </c>
      <c r="R60">
        <v>0</v>
      </c>
      <c r="S60">
        <v>0</v>
      </c>
      <c r="T60">
        <v>1</v>
      </c>
      <c r="U60">
        <v>0</v>
      </c>
      <c r="V60">
        <v>0</v>
      </c>
    </row>
    <row r="61" spans="1:29" x14ac:dyDescent="0.2">
      <c r="A61" t="s">
        <v>145</v>
      </c>
      <c r="B61" t="s">
        <v>74</v>
      </c>
      <c r="D61" t="s">
        <v>56</v>
      </c>
      <c r="E61" t="s">
        <v>57</v>
      </c>
      <c r="F61" s="5">
        <v>853</v>
      </c>
      <c r="G61">
        <v>936</v>
      </c>
    </row>
    <row r="62" spans="1:29" x14ac:dyDescent="0.2">
      <c r="A62" t="s">
        <v>146</v>
      </c>
      <c r="B62" t="s">
        <v>77</v>
      </c>
      <c r="C62" s="7" t="s">
        <v>90</v>
      </c>
      <c r="D62" t="s">
        <v>81</v>
      </c>
      <c r="E62" t="s">
        <v>57</v>
      </c>
      <c r="F62" s="5">
        <v>1830</v>
      </c>
      <c r="G62">
        <v>1708</v>
      </c>
      <c r="H62" s="7">
        <v>1</v>
      </c>
      <c r="I62" s="7">
        <v>7</v>
      </c>
      <c r="J62" s="7">
        <v>0</v>
      </c>
      <c r="K62" s="7">
        <v>0</v>
      </c>
      <c r="L62" s="7">
        <v>0</v>
      </c>
      <c r="M62" s="7">
        <v>8</v>
      </c>
      <c r="N62" s="7">
        <v>0</v>
      </c>
      <c r="O62" s="7">
        <v>1</v>
      </c>
      <c r="P62" s="7">
        <v>7</v>
      </c>
      <c r="Q62" s="7">
        <v>0</v>
      </c>
      <c r="R62" s="7">
        <v>0</v>
      </c>
      <c r="S62" s="7">
        <v>0</v>
      </c>
      <c r="T62" s="7">
        <v>8</v>
      </c>
      <c r="U62" s="7">
        <v>0</v>
      </c>
      <c r="V62" s="7">
        <v>0</v>
      </c>
      <c r="W62">
        <v>2025</v>
      </c>
      <c r="X62">
        <v>5</v>
      </c>
      <c r="Y62">
        <v>5</v>
      </c>
      <c r="Z62">
        <v>0</v>
      </c>
      <c r="AA62">
        <v>0</v>
      </c>
      <c r="AB62">
        <v>0</v>
      </c>
      <c r="AC62">
        <v>0</v>
      </c>
    </row>
    <row r="63" spans="1:29" x14ac:dyDescent="0.2">
      <c r="A63" t="s">
        <v>147</v>
      </c>
      <c r="B63" t="s">
        <v>55</v>
      </c>
      <c r="D63" t="s">
        <v>60</v>
      </c>
      <c r="E63" t="s">
        <v>57</v>
      </c>
      <c r="F63" s="5">
        <v>983</v>
      </c>
      <c r="G63">
        <v>1161</v>
      </c>
      <c r="W63">
        <v>2025</v>
      </c>
      <c r="X63">
        <v>11</v>
      </c>
      <c r="Y63">
        <v>11</v>
      </c>
      <c r="Z63">
        <v>0</v>
      </c>
      <c r="AA63">
        <v>0</v>
      </c>
      <c r="AB63">
        <v>0</v>
      </c>
      <c r="AC63">
        <v>0</v>
      </c>
    </row>
    <row r="64" spans="1:29" x14ac:dyDescent="0.2">
      <c r="A64" t="s">
        <v>148</v>
      </c>
      <c r="B64" t="s">
        <v>104</v>
      </c>
      <c r="C64" t="s">
        <v>88</v>
      </c>
      <c r="D64" t="s">
        <v>81</v>
      </c>
      <c r="E64" t="s">
        <v>91</v>
      </c>
      <c r="F64" s="5">
        <v>22336</v>
      </c>
      <c r="G64">
        <v>22759</v>
      </c>
      <c r="H64">
        <v>8</v>
      </c>
      <c r="I64">
        <v>54</v>
      </c>
      <c r="J64">
        <v>4</v>
      </c>
      <c r="K64">
        <v>0</v>
      </c>
      <c r="L64">
        <v>18</v>
      </c>
      <c r="M64">
        <v>84</v>
      </c>
      <c r="N64">
        <v>18</v>
      </c>
      <c r="O64">
        <v>4</v>
      </c>
      <c r="P64">
        <v>65</v>
      </c>
      <c r="Q64">
        <v>4</v>
      </c>
      <c r="R64">
        <v>0</v>
      </c>
      <c r="S64">
        <v>64</v>
      </c>
      <c r="T64">
        <v>137</v>
      </c>
      <c r="U64">
        <v>10</v>
      </c>
      <c r="V64">
        <v>3</v>
      </c>
      <c r="W64">
        <v>2025</v>
      </c>
      <c r="X64" s="7">
        <v>153</v>
      </c>
      <c r="Y64" s="7">
        <v>38</v>
      </c>
      <c r="Z64" s="7">
        <v>115</v>
      </c>
      <c r="AA64" s="7">
        <v>34</v>
      </c>
      <c r="AB64" s="7">
        <v>0</v>
      </c>
      <c r="AC64" s="7">
        <v>81</v>
      </c>
    </row>
    <row r="65" spans="1:29" x14ac:dyDescent="0.2">
      <c r="A65" t="s">
        <v>149</v>
      </c>
      <c r="B65" t="s">
        <v>77</v>
      </c>
      <c r="C65" t="s">
        <v>96</v>
      </c>
      <c r="D65" t="s">
        <v>81</v>
      </c>
      <c r="E65" t="s">
        <v>57</v>
      </c>
      <c r="F65" s="5">
        <v>2403</v>
      </c>
      <c r="G65">
        <v>2093</v>
      </c>
      <c r="H65">
        <v>0</v>
      </c>
      <c r="I65">
        <v>19</v>
      </c>
      <c r="J65">
        <v>3</v>
      </c>
      <c r="K65">
        <v>0</v>
      </c>
      <c r="L65">
        <v>0</v>
      </c>
      <c r="M65">
        <v>22</v>
      </c>
      <c r="N65">
        <v>0</v>
      </c>
      <c r="O65">
        <v>0</v>
      </c>
      <c r="P65">
        <v>0</v>
      </c>
      <c r="Q65">
        <v>0</v>
      </c>
      <c r="R65">
        <v>0</v>
      </c>
      <c r="S65">
        <v>0</v>
      </c>
      <c r="T65">
        <v>0</v>
      </c>
      <c r="U65">
        <v>0</v>
      </c>
      <c r="V65">
        <v>0</v>
      </c>
      <c r="W65">
        <v>2025</v>
      </c>
      <c r="X65">
        <v>32</v>
      </c>
      <c r="Y65">
        <v>26</v>
      </c>
      <c r="Z65">
        <v>6</v>
      </c>
      <c r="AA65">
        <v>6</v>
      </c>
      <c r="AB65">
        <v>0</v>
      </c>
      <c r="AC65">
        <v>0</v>
      </c>
    </row>
    <row r="66" spans="1:29" x14ac:dyDescent="0.2">
      <c r="A66" t="s">
        <v>150</v>
      </c>
      <c r="B66" t="s">
        <v>74</v>
      </c>
      <c r="C66" t="s">
        <v>109</v>
      </c>
      <c r="D66" t="s">
        <v>81</v>
      </c>
      <c r="E66" t="s">
        <v>91</v>
      </c>
      <c r="F66" s="5">
        <v>5016</v>
      </c>
      <c r="G66">
        <v>5068</v>
      </c>
      <c r="H66">
        <v>0</v>
      </c>
      <c r="I66">
        <v>28</v>
      </c>
      <c r="J66">
        <v>1</v>
      </c>
      <c r="K66">
        <v>0</v>
      </c>
      <c r="L66">
        <v>0</v>
      </c>
      <c r="M66">
        <v>29</v>
      </c>
      <c r="N66">
        <v>0</v>
      </c>
      <c r="O66">
        <v>0</v>
      </c>
      <c r="P66">
        <v>25</v>
      </c>
      <c r="Q66">
        <v>1</v>
      </c>
      <c r="R66">
        <v>0</v>
      </c>
      <c r="S66">
        <v>0</v>
      </c>
      <c r="T66">
        <v>26</v>
      </c>
      <c r="U66">
        <v>0</v>
      </c>
      <c r="V66">
        <v>4</v>
      </c>
      <c r="W66">
        <v>2025</v>
      </c>
      <c r="X66">
        <v>32</v>
      </c>
      <c r="Y66">
        <v>30</v>
      </c>
      <c r="Z66">
        <v>2</v>
      </c>
      <c r="AA66">
        <v>2</v>
      </c>
      <c r="AB66">
        <v>0</v>
      </c>
      <c r="AC66">
        <v>0</v>
      </c>
    </row>
    <row r="67" spans="1:29" x14ac:dyDescent="0.2">
      <c r="A67" t="s">
        <v>151</v>
      </c>
      <c r="B67" t="s">
        <v>72</v>
      </c>
      <c r="D67" t="s">
        <v>60</v>
      </c>
      <c r="E67" t="s">
        <v>57</v>
      </c>
      <c r="F67" s="5">
        <v>328</v>
      </c>
      <c r="G67">
        <v>439</v>
      </c>
      <c r="W67">
        <v>2025</v>
      </c>
      <c r="X67">
        <v>12</v>
      </c>
      <c r="Y67">
        <v>12</v>
      </c>
      <c r="Z67">
        <v>0</v>
      </c>
      <c r="AA67">
        <v>0</v>
      </c>
      <c r="AB67">
        <v>0</v>
      </c>
      <c r="AC67">
        <v>0</v>
      </c>
    </row>
    <row r="68" spans="1:29" x14ac:dyDescent="0.2">
      <c r="A68" t="s">
        <v>152</v>
      </c>
      <c r="B68" t="s">
        <v>116</v>
      </c>
      <c r="D68" t="s">
        <v>56</v>
      </c>
      <c r="E68" t="s">
        <v>57</v>
      </c>
      <c r="F68" s="5">
        <v>953</v>
      </c>
      <c r="G68">
        <v>1113</v>
      </c>
    </row>
    <row r="69" spans="1:29" x14ac:dyDescent="0.2">
      <c r="A69" t="s">
        <v>153</v>
      </c>
      <c r="B69" t="s">
        <v>59</v>
      </c>
      <c r="C69" t="s">
        <v>90</v>
      </c>
      <c r="D69" t="s">
        <v>81</v>
      </c>
      <c r="E69" t="s">
        <v>91</v>
      </c>
      <c r="F69" s="5">
        <v>8512</v>
      </c>
      <c r="G69">
        <v>8662</v>
      </c>
      <c r="H69">
        <v>15</v>
      </c>
      <c r="I69">
        <v>30</v>
      </c>
      <c r="J69">
        <v>1</v>
      </c>
      <c r="K69">
        <v>0</v>
      </c>
      <c r="L69">
        <v>0</v>
      </c>
      <c r="M69">
        <v>46</v>
      </c>
      <c r="N69">
        <v>0</v>
      </c>
      <c r="O69">
        <v>7</v>
      </c>
      <c r="P69">
        <v>31</v>
      </c>
      <c r="Q69">
        <v>1</v>
      </c>
      <c r="R69">
        <v>0</v>
      </c>
      <c r="S69">
        <v>0</v>
      </c>
      <c r="T69">
        <v>39</v>
      </c>
      <c r="U69">
        <v>0</v>
      </c>
      <c r="V69">
        <v>7</v>
      </c>
      <c r="W69">
        <v>2025</v>
      </c>
      <c r="X69">
        <v>25</v>
      </c>
      <c r="Y69">
        <v>25</v>
      </c>
      <c r="Z69">
        <v>0</v>
      </c>
      <c r="AA69">
        <v>0</v>
      </c>
      <c r="AB69">
        <v>0</v>
      </c>
      <c r="AC69">
        <v>0</v>
      </c>
    </row>
    <row r="70" spans="1:29" x14ac:dyDescent="0.2">
      <c r="A70" t="s">
        <v>154</v>
      </c>
      <c r="B70" t="s">
        <v>77</v>
      </c>
      <c r="D70" t="s">
        <v>60</v>
      </c>
      <c r="E70" t="s">
        <v>57</v>
      </c>
      <c r="F70" s="5">
        <v>174</v>
      </c>
      <c r="G70">
        <v>105</v>
      </c>
      <c r="W70">
        <v>2025</v>
      </c>
      <c r="X70">
        <v>0</v>
      </c>
      <c r="Y70">
        <v>0</v>
      </c>
      <c r="Z70">
        <v>0</v>
      </c>
      <c r="AA70">
        <v>0</v>
      </c>
      <c r="AB70">
        <v>0</v>
      </c>
      <c r="AC70">
        <v>0</v>
      </c>
    </row>
    <row r="71" spans="1:29" x14ac:dyDescent="0.2">
      <c r="A71" t="s">
        <v>155</v>
      </c>
      <c r="B71" t="s">
        <v>62</v>
      </c>
      <c r="C71" t="s">
        <v>102</v>
      </c>
      <c r="D71" t="s">
        <v>81</v>
      </c>
      <c r="E71" t="s">
        <v>57</v>
      </c>
      <c r="F71" s="5">
        <v>3097</v>
      </c>
      <c r="G71">
        <v>3106</v>
      </c>
      <c r="H71">
        <v>0</v>
      </c>
      <c r="I71">
        <v>1</v>
      </c>
      <c r="J71">
        <v>0</v>
      </c>
      <c r="K71">
        <v>1</v>
      </c>
      <c r="L71">
        <v>0</v>
      </c>
      <c r="M71">
        <v>2</v>
      </c>
      <c r="N71">
        <v>0</v>
      </c>
      <c r="O71">
        <v>0</v>
      </c>
      <c r="P71">
        <v>0</v>
      </c>
      <c r="Q71">
        <v>0</v>
      </c>
      <c r="R71">
        <v>1</v>
      </c>
      <c r="S71">
        <v>0</v>
      </c>
      <c r="T71">
        <v>1</v>
      </c>
      <c r="U71">
        <v>0</v>
      </c>
      <c r="V71">
        <v>3</v>
      </c>
      <c r="W71">
        <v>2025</v>
      </c>
      <c r="X71">
        <v>3</v>
      </c>
      <c r="Y71">
        <v>3</v>
      </c>
      <c r="Z71">
        <v>0</v>
      </c>
      <c r="AA71">
        <v>0</v>
      </c>
      <c r="AB71">
        <v>0</v>
      </c>
      <c r="AC71">
        <v>0</v>
      </c>
    </row>
    <row r="72" spans="1:29" x14ac:dyDescent="0.2">
      <c r="A72" t="s">
        <v>156</v>
      </c>
      <c r="B72" t="s">
        <v>79</v>
      </c>
      <c r="D72" t="s">
        <v>56</v>
      </c>
      <c r="E72" t="s">
        <v>57</v>
      </c>
      <c r="F72" s="5">
        <v>532</v>
      </c>
      <c r="G72">
        <v>455</v>
      </c>
    </row>
    <row r="73" spans="1:29" x14ac:dyDescent="0.2">
      <c r="A73" t="s">
        <v>157</v>
      </c>
      <c r="B73" t="s">
        <v>83</v>
      </c>
      <c r="C73" t="s">
        <v>88</v>
      </c>
      <c r="D73" t="s">
        <v>81</v>
      </c>
      <c r="E73" t="s">
        <v>91</v>
      </c>
      <c r="F73" s="5">
        <v>5242</v>
      </c>
      <c r="G73">
        <v>5199</v>
      </c>
      <c r="H73">
        <v>6</v>
      </c>
      <c r="I73">
        <v>14</v>
      </c>
      <c r="J73">
        <v>1</v>
      </c>
      <c r="K73">
        <v>0</v>
      </c>
      <c r="L73">
        <v>0</v>
      </c>
      <c r="M73">
        <v>21</v>
      </c>
      <c r="N73">
        <v>0</v>
      </c>
      <c r="O73">
        <v>4</v>
      </c>
      <c r="P73">
        <v>10</v>
      </c>
      <c r="Q73">
        <v>0</v>
      </c>
      <c r="R73">
        <v>0</v>
      </c>
      <c r="S73">
        <v>0</v>
      </c>
      <c r="T73">
        <v>14</v>
      </c>
      <c r="U73">
        <v>0</v>
      </c>
      <c r="V73">
        <v>2</v>
      </c>
      <c r="W73">
        <v>2025</v>
      </c>
      <c r="X73">
        <v>11</v>
      </c>
      <c r="Y73">
        <v>11</v>
      </c>
      <c r="Z73">
        <v>0</v>
      </c>
      <c r="AA73">
        <v>0</v>
      </c>
      <c r="AB73">
        <v>0</v>
      </c>
      <c r="AC73">
        <v>0</v>
      </c>
    </row>
    <row r="74" spans="1:29" x14ac:dyDescent="0.2">
      <c r="A74" t="s">
        <v>158</v>
      </c>
      <c r="B74" t="s">
        <v>79</v>
      </c>
      <c r="D74" t="s">
        <v>56</v>
      </c>
      <c r="E74" t="s">
        <v>57</v>
      </c>
      <c r="F74" s="5">
        <v>2063</v>
      </c>
      <c r="G74">
        <v>2218</v>
      </c>
    </row>
    <row r="75" spans="1:29" x14ac:dyDescent="0.2">
      <c r="A75" t="s">
        <v>159</v>
      </c>
      <c r="B75" t="s">
        <v>77</v>
      </c>
      <c r="D75" t="s">
        <v>60</v>
      </c>
      <c r="E75" t="s">
        <v>57</v>
      </c>
      <c r="F75" s="5">
        <v>1191</v>
      </c>
      <c r="G75">
        <v>1122</v>
      </c>
      <c r="W75">
        <v>2025</v>
      </c>
      <c r="X75">
        <v>2</v>
      </c>
      <c r="Y75">
        <v>2</v>
      </c>
      <c r="Z75">
        <v>0</v>
      </c>
      <c r="AA75">
        <v>0</v>
      </c>
      <c r="AB75">
        <v>0</v>
      </c>
      <c r="AC75">
        <v>0</v>
      </c>
    </row>
    <row r="76" spans="1:29" x14ac:dyDescent="0.2">
      <c r="A76" t="s">
        <v>160</v>
      </c>
      <c r="B76" t="s">
        <v>104</v>
      </c>
      <c r="C76" t="s">
        <v>140</v>
      </c>
      <c r="D76" t="s">
        <v>81</v>
      </c>
      <c r="E76" t="s">
        <v>91</v>
      </c>
      <c r="F76" s="5">
        <v>9606</v>
      </c>
      <c r="G76">
        <v>9727</v>
      </c>
      <c r="H76">
        <v>5</v>
      </c>
      <c r="I76">
        <v>8</v>
      </c>
      <c r="J76">
        <v>17</v>
      </c>
      <c r="K76">
        <v>0</v>
      </c>
      <c r="L76">
        <v>0</v>
      </c>
      <c r="M76">
        <v>30</v>
      </c>
      <c r="N76">
        <v>0</v>
      </c>
      <c r="O76">
        <v>4</v>
      </c>
      <c r="P76">
        <v>10</v>
      </c>
      <c r="Q76">
        <v>0</v>
      </c>
      <c r="R76">
        <v>0</v>
      </c>
      <c r="S76">
        <v>0</v>
      </c>
      <c r="T76">
        <v>14</v>
      </c>
      <c r="U76">
        <v>0</v>
      </c>
      <c r="V76">
        <v>6</v>
      </c>
      <c r="W76">
        <v>2025</v>
      </c>
      <c r="X76">
        <v>38</v>
      </c>
      <c r="Y76">
        <v>26</v>
      </c>
      <c r="Z76">
        <v>12</v>
      </c>
      <c r="AA76">
        <v>0</v>
      </c>
      <c r="AB76">
        <v>12</v>
      </c>
      <c r="AC76">
        <v>0</v>
      </c>
    </row>
    <row r="77" spans="1:29" x14ac:dyDescent="0.2">
      <c r="A77" t="s">
        <v>161</v>
      </c>
      <c r="B77" t="s">
        <v>79</v>
      </c>
      <c r="D77" t="s">
        <v>56</v>
      </c>
      <c r="E77" t="s">
        <v>57</v>
      </c>
      <c r="F77" s="5">
        <v>101</v>
      </c>
      <c r="G77">
        <v>83</v>
      </c>
    </row>
    <row r="78" spans="1:29" x14ac:dyDescent="0.2">
      <c r="A78" t="s">
        <v>162</v>
      </c>
      <c r="B78" t="s">
        <v>68</v>
      </c>
      <c r="C78" t="s">
        <v>163</v>
      </c>
      <c r="D78" t="s">
        <v>81</v>
      </c>
      <c r="E78" t="s">
        <v>91</v>
      </c>
      <c r="F78" s="5">
        <v>7382</v>
      </c>
      <c r="G78">
        <v>7350</v>
      </c>
      <c r="H78">
        <v>0</v>
      </c>
      <c r="I78">
        <v>10</v>
      </c>
      <c r="J78">
        <v>0</v>
      </c>
      <c r="K78">
        <v>0</v>
      </c>
      <c r="L78">
        <v>0</v>
      </c>
      <c r="M78">
        <v>10</v>
      </c>
      <c r="N78">
        <v>0</v>
      </c>
      <c r="O78">
        <v>0</v>
      </c>
      <c r="P78">
        <v>0</v>
      </c>
      <c r="Q78">
        <v>0</v>
      </c>
      <c r="R78">
        <v>0</v>
      </c>
      <c r="S78">
        <v>0</v>
      </c>
      <c r="T78">
        <v>0</v>
      </c>
      <c r="U78">
        <v>0</v>
      </c>
      <c r="V78">
        <v>6</v>
      </c>
      <c r="W78">
        <v>2025</v>
      </c>
      <c r="X78">
        <v>8</v>
      </c>
      <c r="Y78">
        <v>8</v>
      </c>
      <c r="Z78">
        <v>0</v>
      </c>
      <c r="AA78">
        <v>0</v>
      </c>
      <c r="AB78">
        <v>0</v>
      </c>
      <c r="AC78">
        <v>0</v>
      </c>
    </row>
    <row r="79" spans="1:29" x14ac:dyDescent="0.2">
      <c r="A79" t="s">
        <v>164</v>
      </c>
      <c r="B79" t="s">
        <v>72</v>
      </c>
      <c r="D79" t="s">
        <v>60</v>
      </c>
      <c r="E79" t="s">
        <v>57</v>
      </c>
      <c r="F79" s="5">
        <v>2941</v>
      </c>
      <c r="G79">
        <v>3016</v>
      </c>
      <c r="W79">
        <v>2025</v>
      </c>
      <c r="X79">
        <v>12</v>
      </c>
      <c r="Y79">
        <v>12</v>
      </c>
      <c r="Z79">
        <v>0</v>
      </c>
      <c r="AA79">
        <v>0</v>
      </c>
      <c r="AB79">
        <v>0</v>
      </c>
      <c r="AC79">
        <v>0</v>
      </c>
    </row>
    <row r="80" spans="1:29" x14ac:dyDescent="0.2">
      <c r="A80" t="s">
        <v>165</v>
      </c>
      <c r="B80" t="s">
        <v>100</v>
      </c>
      <c r="D80" t="s">
        <v>60</v>
      </c>
      <c r="E80" t="s">
        <v>57</v>
      </c>
      <c r="F80" s="5">
        <v>637</v>
      </c>
      <c r="G80">
        <v>709</v>
      </c>
      <c r="W80">
        <v>2025</v>
      </c>
      <c r="X80">
        <v>33</v>
      </c>
      <c r="Y80">
        <v>33</v>
      </c>
      <c r="Z80">
        <v>0</v>
      </c>
      <c r="AA80">
        <v>0</v>
      </c>
      <c r="AB80">
        <v>0</v>
      </c>
      <c r="AC80">
        <v>0</v>
      </c>
    </row>
    <row r="81" spans="1:29" x14ac:dyDescent="0.2">
      <c r="A81" t="s">
        <v>166</v>
      </c>
      <c r="B81" t="s">
        <v>72</v>
      </c>
      <c r="D81" t="s">
        <v>85</v>
      </c>
      <c r="E81" t="s">
        <v>57</v>
      </c>
      <c r="F81" s="5">
        <v>134</v>
      </c>
      <c r="G81">
        <v>139</v>
      </c>
      <c r="M81">
        <v>2</v>
      </c>
    </row>
    <row r="82" spans="1:29" x14ac:dyDescent="0.2">
      <c r="A82" t="s">
        <v>167</v>
      </c>
      <c r="B82" t="s">
        <v>100</v>
      </c>
      <c r="D82" t="s">
        <v>56</v>
      </c>
      <c r="E82" t="s">
        <v>57</v>
      </c>
      <c r="F82" s="5">
        <v>845</v>
      </c>
      <c r="G82">
        <v>512</v>
      </c>
    </row>
    <row r="83" spans="1:29" x14ac:dyDescent="0.2">
      <c r="A83" t="s">
        <v>168</v>
      </c>
      <c r="B83" t="s">
        <v>104</v>
      </c>
      <c r="C83" t="s">
        <v>140</v>
      </c>
      <c r="D83" t="s">
        <v>81</v>
      </c>
      <c r="E83" t="s">
        <v>57</v>
      </c>
      <c r="F83" s="5">
        <v>3696</v>
      </c>
      <c r="G83">
        <v>3744</v>
      </c>
      <c r="H83">
        <v>5</v>
      </c>
      <c r="I83">
        <v>17</v>
      </c>
      <c r="J83">
        <v>0</v>
      </c>
      <c r="K83">
        <v>0</v>
      </c>
      <c r="L83">
        <v>0</v>
      </c>
      <c r="M83">
        <v>22</v>
      </c>
      <c r="N83">
        <v>0</v>
      </c>
      <c r="O83">
        <v>3</v>
      </c>
      <c r="P83">
        <v>12</v>
      </c>
      <c r="Q83">
        <v>0</v>
      </c>
      <c r="R83">
        <v>0</v>
      </c>
      <c r="S83">
        <v>0</v>
      </c>
      <c r="T83">
        <v>15</v>
      </c>
      <c r="U83">
        <v>0</v>
      </c>
      <c r="V83">
        <v>6</v>
      </c>
      <c r="W83">
        <v>2025</v>
      </c>
      <c r="X83">
        <v>36</v>
      </c>
      <c r="Y83">
        <v>36</v>
      </c>
      <c r="Z83">
        <v>0</v>
      </c>
      <c r="AA83">
        <v>0</v>
      </c>
      <c r="AB83">
        <v>0</v>
      </c>
      <c r="AC83">
        <v>0</v>
      </c>
    </row>
    <row r="84" spans="1:29" x14ac:dyDescent="0.2">
      <c r="A84" t="s">
        <v>169</v>
      </c>
      <c r="B84" t="s">
        <v>74</v>
      </c>
      <c r="C84" t="s">
        <v>109</v>
      </c>
      <c r="D84" t="s">
        <v>81</v>
      </c>
      <c r="E84" t="s">
        <v>57</v>
      </c>
      <c r="F84" s="5">
        <v>1362</v>
      </c>
      <c r="G84">
        <v>1362</v>
      </c>
      <c r="H84">
        <v>0</v>
      </c>
      <c r="I84">
        <v>1</v>
      </c>
      <c r="J84">
        <v>0</v>
      </c>
      <c r="K84">
        <v>0</v>
      </c>
      <c r="L84">
        <v>0</v>
      </c>
      <c r="M84">
        <v>1</v>
      </c>
      <c r="N84">
        <v>0</v>
      </c>
      <c r="O84">
        <v>0</v>
      </c>
      <c r="P84">
        <v>1</v>
      </c>
      <c r="Q84">
        <v>0</v>
      </c>
      <c r="R84">
        <v>0</v>
      </c>
      <c r="S84">
        <v>0</v>
      </c>
      <c r="T84">
        <v>1</v>
      </c>
      <c r="U84">
        <v>0</v>
      </c>
      <c r="V84">
        <v>1</v>
      </c>
      <c r="W84">
        <v>2025</v>
      </c>
      <c r="X84">
        <v>1</v>
      </c>
      <c r="Y84">
        <v>1</v>
      </c>
      <c r="Z84">
        <v>0</v>
      </c>
      <c r="AA84">
        <v>0</v>
      </c>
      <c r="AB84">
        <v>0</v>
      </c>
      <c r="AC84">
        <v>0</v>
      </c>
    </row>
    <row r="85" spans="1:29" x14ac:dyDescent="0.2">
      <c r="A85" t="s">
        <v>170</v>
      </c>
      <c r="B85" t="s">
        <v>68</v>
      </c>
      <c r="D85" t="s">
        <v>60</v>
      </c>
      <c r="E85" t="s">
        <v>57</v>
      </c>
      <c r="F85" s="5">
        <v>281</v>
      </c>
      <c r="G85">
        <v>371</v>
      </c>
      <c r="W85">
        <v>2025</v>
      </c>
      <c r="X85">
        <v>2</v>
      </c>
      <c r="Y85">
        <v>2</v>
      </c>
      <c r="Z85">
        <v>0</v>
      </c>
      <c r="AA85">
        <v>0</v>
      </c>
      <c r="AB85">
        <v>0</v>
      </c>
      <c r="AC85">
        <v>0</v>
      </c>
    </row>
    <row r="86" spans="1:29" x14ac:dyDescent="0.2">
      <c r="A86" t="s">
        <v>171</v>
      </c>
      <c r="B86" t="s">
        <v>68</v>
      </c>
      <c r="D86" t="s">
        <v>60</v>
      </c>
      <c r="E86" t="s">
        <v>57</v>
      </c>
      <c r="F86" s="5">
        <v>243</v>
      </c>
      <c r="G86">
        <v>286</v>
      </c>
      <c r="W86">
        <v>2025</v>
      </c>
      <c r="X86">
        <v>0</v>
      </c>
      <c r="Y86">
        <v>0</v>
      </c>
      <c r="Z86">
        <v>0</v>
      </c>
      <c r="AA86">
        <v>0</v>
      </c>
      <c r="AB86">
        <v>0</v>
      </c>
      <c r="AC86">
        <v>0</v>
      </c>
    </row>
    <row r="87" spans="1:29" x14ac:dyDescent="0.2">
      <c r="A87" t="s">
        <v>172</v>
      </c>
      <c r="B87" t="s">
        <v>68</v>
      </c>
      <c r="D87" t="s">
        <v>56</v>
      </c>
      <c r="E87" t="s">
        <v>57</v>
      </c>
      <c r="F87" s="5">
        <v>268</v>
      </c>
      <c r="G87">
        <v>163</v>
      </c>
    </row>
    <row r="88" spans="1:29" x14ac:dyDescent="0.2">
      <c r="A88" t="s">
        <v>173</v>
      </c>
      <c r="B88" t="s">
        <v>74</v>
      </c>
      <c r="D88" t="s">
        <v>56</v>
      </c>
      <c r="E88" t="s">
        <v>57</v>
      </c>
      <c r="F88" s="5">
        <v>153</v>
      </c>
      <c r="G88">
        <v>132</v>
      </c>
    </row>
    <row r="89" spans="1:29" x14ac:dyDescent="0.2">
      <c r="A89" t="s">
        <v>174</v>
      </c>
      <c r="B89" t="s">
        <v>79</v>
      </c>
      <c r="D89" t="s">
        <v>56</v>
      </c>
      <c r="E89" t="s">
        <v>57</v>
      </c>
      <c r="F89" s="5">
        <v>333</v>
      </c>
      <c r="G89">
        <v>341</v>
      </c>
    </row>
    <row r="90" spans="1:29" x14ac:dyDescent="0.2">
      <c r="A90" t="s">
        <v>175</v>
      </c>
      <c r="B90" t="s">
        <v>68</v>
      </c>
      <c r="D90" t="s">
        <v>60</v>
      </c>
      <c r="E90" t="s">
        <v>57</v>
      </c>
      <c r="F90" s="5">
        <v>388</v>
      </c>
      <c r="G90">
        <v>497</v>
      </c>
      <c r="W90">
        <v>2025</v>
      </c>
      <c r="X90">
        <v>4</v>
      </c>
      <c r="Y90">
        <v>2</v>
      </c>
      <c r="Z90">
        <v>2</v>
      </c>
      <c r="AA90">
        <v>2</v>
      </c>
      <c r="AB90">
        <v>0</v>
      </c>
      <c r="AC90">
        <v>0</v>
      </c>
    </row>
    <row r="91" spans="1:29" x14ac:dyDescent="0.2">
      <c r="A91" t="s">
        <v>176</v>
      </c>
      <c r="B91" t="s">
        <v>72</v>
      </c>
      <c r="D91" t="s">
        <v>60</v>
      </c>
      <c r="E91" t="s">
        <v>57</v>
      </c>
      <c r="F91" s="5">
        <v>1117</v>
      </c>
      <c r="G91">
        <v>1630</v>
      </c>
      <c r="W91">
        <v>2025</v>
      </c>
      <c r="X91">
        <v>0</v>
      </c>
      <c r="Y91">
        <v>0</v>
      </c>
      <c r="Z91">
        <v>0</v>
      </c>
      <c r="AA91">
        <v>0</v>
      </c>
      <c r="AB91">
        <v>0</v>
      </c>
      <c r="AC91">
        <v>0</v>
      </c>
    </row>
    <row r="92" spans="1:29" x14ac:dyDescent="0.2">
      <c r="A92" t="s">
        <v>177</v>
      </c>
      <c r="B92" t="s">
        <v>62</v>
      </c>
      <c r="D92" t="s">
        <v>56</v>
      </c>
      <c r="E92" t="s">
        <v>57</v>
      </c>
      <c r="F92" s="5">
        <v>377</v>
      </c>
      <c r="G92">
        <v>340</v>
      </c>
    </row>
    <row r="93" spans="1:29" x14ac:dyDescent="0.2">
      <c r="A93" t="s">
        <v>178</v>
      </c>
      <c r="B93" t="s">
        <v>104</v>
      </c>
      <c r="C93" t="s">
        <v>140</v>
      </c>
      <c r="D93" t="s">
        <v>81</v>
      </c>
      <c r="E93" t="s">
        <v>57</v>
      </c>
      <c r="F93" s="5">
        <v>555</v>
      </c>
      <c r="G93">
        <v>396</v>
      </c>
      <c r="H93">
        <v>1</v>
      </c>
      <c r="I93">
        <v>2</v>
      </c>
      <c r="J93">
        <v>0</v>
      </c>
      <c r="K93">
        <v>0</v>
      </c>
      <c r="L93">
        <v>0</v>
      </c>
      <c r="M93">
        <v>3</v>
      </c>
      <c r="N93">
        <v>0</v>
      </c>
      <c r="O93">
        <v>1</v>
      </c>
      <c r="P93">
        <v>3</v>
      </c>
      <c r="Q93">
        <v>0</v>
      </c>
      <c r="R93">
        <v>0</v>
      </c>
      <c r="S93">
        <v>0</v>
      </c>
      <c r="T93">
        <v>4</v>
      </c>
      <c r="U93">
        <v>0</v>
      </c>
      <c r="V93">
        <v>0</v>
      </c>
      <c r="W93">
        <v>2025</v>
      </c>
      <c r="X93">
        <v>5</v>
      </c>
      <c r="Y93">
        <v>5</v>
      </c>
      <c r="Z93">
        <v>0</v>
      </c>
      <c r="AA93">
        <v>0</v>
      </c>
      <c r="AB93">
        <v>0</v>
      </c>
      <c r="AC93">
        <v>0</v>
      </c>
    </row>
    <row r="94" spans="1:29" x14ac:dyDescent="0.2">
      <c r="A94" t="s">
        <v>179</v>
      </c>
      <c r="B94" t="s">
        <v>64</v>
      </c>
      <c r="C94" t="s">
        <v>80</v>
      </c>
      <c r="D94" t="s">
        <v>81</v>
      </c>
      <c r="E94" t="s">
        <v>57</v>
      </c>
      <c r="F94" s="5">
        <v>2823</v>
      </c>
      <c r="G94">
        <v>2852</v>
      </c>
      <c r="H94">
        <v>6</v>
      </c>
      <c r="I94">
        <v>4</v>
      </c>
      <c r="J94">
        <v>0</v>
      </c>
      <c r="K94">
        <v>0</v>
      </c>
      <c r="L94">
        <v>0</v>
      </c>
      <c r="M94">
        <v>10</v>
      </c>
      <c r="N94">
        <v>0</v>
      </c>
      <c r="O94">
        <v>2</v>
      </c>
      <c r="P94">
        <v>4</v>
      </c>
      <c r="Q94">
        <v>0</v>
      </c>
      <c r="R94">
        <v>0</v>
      </c>
      <c r="S94">
        <v>0</v>
      </c>
      <c r="T94">
        <v>6</v>
      </c>
      <c r="U94">
        <v>0</v>
      </c>
      <c r="V94">
        <v>3</v>
      </c>
      <c r="W94">
        <v>2025</v>
      </c>
      <c r="X94">
        <v>3</v>
      </c>
      <c r="Y94">
        <v>3</v>
      </c>
      <c r="Z94">
        <v>0</v>
      </c>
      <c r="AA94">
        <v>0</v>
      </c>
      <c r="AB94">
        <v>0</v>
      </c>
      <c r="AC94">
        <v>0</v>
      </c>
    </row>
    <row r="95" spans="1:29" x14ac:dyDescent="0.2">
      <c r="A95" t="s">
        <v>180</v>
      </c>
      <c r="B95" t="s">
        <v>62</v>
      </c>
      <c r="C95" t="s">
        <v>102</v>
      </c>
      <c r="D95" t="s">
        <v>81</v>
      </c>
      <c r="E95" t="s">
        <v>57</v>
      </c>
      <c r="F95" s="5">
        <v>809</v>
      </c>
      <c r="G95">
        <v>1103</v>
      </c>
      <c r="H95">
        <v>0</v>
      </c>
      <c r="I95">
        <v>3</v>
      </c>
      <c r="J95">
        <v>0</v>
      </c>
      <c r="K95">
        <v>0</v>
      </c>
      <c r="L95">
        <v>0</v>
      </c>
      <c r="M95">
        <v>3</v>
      </c>
      <c r="N95">
        <v>0</v>
      </c>
      <c r="O95">
        <v>0</v>
      </c>
      <c r="P95">
        <v>0</v>
      </c>
      <c r="Q95">
        <v>0</v>
      </c>
      <c r="R95">
        <v>0</v>
      </c>
      <c r="S95">
        <v>0</v>
      </c>
      <c r="T95">
        <v>0</v>
      </c>
      <c r="U95">
        <v>0</v>
      </c>
      <c r="V95">
        <v>0</v>
      </c>
    </row>
    <row r="96" spans="1:29" x14ac:dyDescent="0.2">
      <c r="A96" t="s">
        <v>181</v>
      </c>
      <c r="B96" t="s">
        <v>72</v>
      </c>
      <c r="D96" t="s">
        <v>56</v>
      </c>
      <c r="E96" t="s">
        <v>57</v>
      </c>
      <c r="F96" s="5">
        <v>598</v>
      </c>
      <c r="G96">
        <v>555</v>
      </c>
    </row>
    <row r="97" spans="1:29" x14ac:dyDescent="0.2">
      <c r="A97" t="s">
        <v>182</v>
      </c>
      <c r="B97" t="s">
        <v>100</v>
      </c>
      <c r="D97" t="s">
        <v>60</v>
      </c>
      <c r="E97" t="s">
        <v>57</v>
      </c>
      <c r="F97" s="5">
        <v>1397</v>
      </c>
      <c r="G97">
        <v>1374</v>
      </c>
      <c r="W97">
        <v>2025</v>
      </c>
      <c r="X97">
        <v>7</v>
      </c>
      <c r="Y97">
        <v>7</v>
      </c>
      <c r="Z97">
        <v>0</v>
      </c>
      <c r="AA97">
        <v>0</v>
      </c>
      <c r="AB97">
        <v>0</v>
      </c>
      <c r="AC97">
        <v>0</v>
      </c>
    </row>
    <row r="98" spans="1:29" x14ac:dyDescent="0.2">
      <c r="A98" t="s">
        <v>183</v>
      </c>
      <c r="B98" t="s">
        <v>64</v>
      </c>
      <c r="C98" t="s">
        <v>80</v>
      </c>
      <c r="D98" t="s">
        <v>81</v>
      </c>
      <c r="E98" t="s">
        <v>91</v>
      </c>
      <c r="F98" s="5">
        <v>4526</v>
      </c>
      <c r="G98">
        <v>4618</v>
      </c>
      <c r="H98">
        <v>2</v>
      </c>
      <c r="I98">
        <v>13</v>
      </c>
      <c r="J98">
        <v>0</v>
      </c>
      <c r="K98">
        <v>0</v>
      </c>
      <c r="L98">
        <v>0</v>
      </c>
      <c r="M98">
        <v>15</v>
      </c>
      <c r="N98">
        <v>0</v>
      </c>
      <c r="O98">
        <v>1</v>
      </c>
      <c r="P98">
        <v>11</v>
      </c>
      <c r="Q98">
        <v>0</v>
      </c>
      <c r="R98">
        <v>1</v>
      </c>
      <c r="S98">
        <v>0</v>
      </c>
      <c r="T98">
        <v>13</v>
      </c>
      <c r="U98">
        <v>0</v>
      </c>
      <c r="V98">
        <v>4</v>
      </c>
      <c r="W98">
        <v>2025</v>
      </c>
      <c r="X98">
        <v>18</v>
      </c>
      <c r="Y98">
        <v>18</v>
      </c>
      <c r="Z98">
        <v>0</v>
      </c>
      <c r="AA98">
        <v>0</v>
      </c>
      <c r="AB98">
        <v>0</v>
      </c>
      <c r="AC98">
        <v>0</v>
      </c>
    </row>
    <row r="99" spans="1:29" x14ac:dyDescent="0.2">
      <c r="A99" t="s">
        <v>184</v>
      </c>
      <c r="B99" t="s">
        <v>72</v>
      </c>
      <c r="D99" t="s">
        <v>60</v>
      </c>
      <c r="E99" t="s">
        <v>57</v>
      </c>
      <c r="F99" s="5">
        <v>1111</v>
      </c>
      <c r="G99">
        <v>870</v>
      </c>
      <c r="W99">
        <v>2025</v>
      </c>
      <c r="X99">
        <v>3</v>
      </c>
      <c r="Y99">
        <v>3</v>
      </c>
      <c r="Z99">
        <v>0</v>
      </c>
      <c r="AA99">
        <v>0</v>
      </c>
      <c r="AB99">
        <v>0</v>
      </c>
      <c r="AC99">
        <v>0</v>
      </c>
    </row>
    <row r="100" spans="1:29" x14ac:dyDescent="0.2">
      <c r="A100" t="s">
        <v>185</v>
      </c>
      <c r="B100" t="s">
        <v>64</v>
      </c>
      <c r="D100" t="s">
        <v>60</v>
      </c>
      <c r="E100" t="s">
        <v>57</v>
      </c>
      <c r="F100" s="5">
        <v>3385</v>
      </c>
      <c r="G100">
        <v>3389</v>
      </c>
      <c r="W100">
        <v>2025</v>
      </c>
      <c r="X100">
        <v>2</v>
      </c>
      <c r="Y100">
        <v>2</v>
      </c>
      <c r="Z100">
        <v>0</v>
      </c>
      <c r="AA100">
        <v>0</v>
      </c>
      <c r="AB100">
        <v>0</v>
      </c>
      <c r="AC100">
        <v>0</v>
      </c>
    </row>
    <row r="101" spans="1:29" x14ac:dyDescent="0.2">
      <c r="A101" t="s">
        <v>186</v>
      </c>
      <c r="B101" t="s">
        <v>62</v>
      </c>
      <c r="D101" t="s">
        <v>56</v>
      </c>
      <c r="E101" t="s">
        <v>57</v>
      </c>
      <c r="F101" s="5">
        <v>14</v>
      </c>
      <c r="G101">
        <v>14</v>
      </c>
    </row>
    <row r="102" spans="1:29" x14ac:dyDescent="0.2">
      <c r="A102" t="s">
        <v>187</v>
      </c>
      <c r="B102" t="s">
        <v>62</v>
      </c>
      <c r="C102" t="s">
        <v>102</v>
      </c>
      <c r="D102" t="s">
        <v>81</v>
      </c>
      <c r="E102" t="s">
        <v>57</v>
      </c>
      <c r="F102" s="5">
        <v>529</v>
      </c>
      <c r="G102">
        <v>437</v>
      </c>
      <c r="H102">
        <v>0</v>
      </c>
      <c r="I102">
        <v>0</v>
      </c>
      <c r="J102">
        <v>0</v>
      </c>
      <c r="K102">
        <v>0</v>
      </c>
      <c r="L102">
        <v>0</v>
      </c>
      <c r="M102">
        <v>0</v>
      </c>
      <c r="N102">
        <v>0</v>
      </c>
      <c r="O102">
        <v>0</v>
      </c>
      <c r="P102">
        <v>0</v>
      </c>
      <c r="Q102">
        <v>0</v>
      </c>
      <c r="R102">
        <v>0</v>
      </c>
      <c r="S102">
        <v>0</v>
      </c>
      <c r="T102">
        <v>0</v>
      </c>
      <c r="U102">
        <v>0</v>
      </c>
      <c r="V102">
        <v>0</v>
      </c>
    </row>
    <row r="103" spans="1:29" x14ac:dyDescent="0.2">
      <c r="A103" t="s">
        <v>188</v>
      </c>
      <c r="B103" t="s">
        <v>62</v>
      </c>
      <c r="C103" t="s">
        <v>102</v>
      </c>
      <c r="D103" t="s">
        <v>81</v>
      </c>
      <c r="E103" t="s">
        <v>57</v>
      </c>
      <c r="F103" s="5">
        <v>475</v>
      </c>
      <c r="G103">
        <v>488</v>
      </c>
      <c r="H103">
        <v>0</v>
      </c>
      <c r="I103">
        <v>0</v>
      </c>
      <c r="J103">
        <v>0</v>
      </c>
      <c r="K103">
        <v>0</v>
      </c>
      <c r="L103">
        <v>0</v>
      </c>
      <c r="M103">
        <v>0</v>
      </c>
      <c r="N103">
        <v>0</v>
      </c>
      <c r="O103">
        <v>0</v>
      </c>
      <c r="P103">
        <v>0</v>
      </c>
      <c r="Q103">
        <v>0</v>
      </c>
      <c r="R103">
        <v>0</v>
      </c>
      <c r="S103">
        <v>0</v>
      </c>
      <c r="T103">
        <v>0</v>
      </c>
      <c r="U103">
        <v>0</v>
      </c>
      <c r="V103">
        <v>0</v>
      </c>
    </row>
    <row r="104" spans="1:29" x14ac:dyDescent="0.2">
      <c r="A104" t="s">
        <v>189</v>
      </c>
      <c r="B104" t="s">
        <v>68</v>
      </c>
      <c r="D104" t="s">
        <v>85</v>
      </c>
      <c r="E104" t="s">
        <v>57</v>
      </c>
      <c r="F104" s="5">
        <v>440</v>
      </c>
      <c r="G104">
        <v>432</v>
      </c>
      <c r="M104">
        <v>6</v>
      </c>
      <c r="V104">
        <v>1</v>
      </c>
    </row>
    <row r="105" spans="1:29" x14ac:dyDescent="0.2">
      <c r="A105" t="s">
        <v>190</v>
      </c>
      <c r="B105" t="s">
        <v>62</v>
      </c>
      <c r="D105" t="s">
        <v>60</v>
      </c>
      <c r="E105" t="s">
        <v>57</v>
      </c>
      <c r="F105" s="5">
        <v>157</v>
      </c>
      <c r="G105">
        <v>169</v>
      </c>
      <c r="W105">
        <v>2025</v>
      </c>
      <c r="X105">
        <v>7</v>
      </c>
      <c r="Y105">
        <v>7</v>
      </c>
      <c r="Z105">
        <v>0</v>
      </c>
      <c r="AA105">
        <v>0</v>
      </c>
      <c r="AB105">
        <v>0</v>
      </c>
      <c r="AC105">
        <v>0</v>
      </c>
    </row>
    <row r="106" spans="1:29" x14ac:dyDescent="0.2">
      <c r="A106" t="s">
        <v>191</v>
      </c>
      <c r="B106" t="s">
        <v>100</v>
      </c>
      <c r="D106" t="s">
        <v>85</v>
      </c>
      <c r="E106" t="s">
        <v>57</v>
      </c>
      <c r="F106" s="5">
        <v>51</v>
      </c>
      <c r="G106">
        <v>133</v>
      </c>
      <c r="M106">
        <v>13</v>
      </c>
    </row>
    <row r="107" spans="1:29" x14ac:dyDescent="0.2">
      <c r="A107" t="s">
        <v>192</v>
      </c>
      <c r="B107" t="s">
        <v>72</v>
      </c>
      <c r="D107" t="s">
        <v>60</v>
      </c>
      <c r="E107" t="s">
        <v>57</v>
      </c>
      <c r="F107" s="5">
        <v>2192</v>
      </c>
      <c r="G107">
        <v>2256</v>
      </c>
      <c r="W107">
        <v>2025</v>
      </c>
      <c r="X107">
        <v>4</v>
      </c>
      <c r="Y107">
        <v>4</v>
      </c>
      <c r="Z107">
        <v>0</v>
      </c>
      <c r="AA107">
        <v>0</v>
      </c>
      <c r="AB107">
        <v>0</v>
      </c>
      <c r="AC107">
        <v>0</v>
      </c>
    </row>
    <row r="108" spans="1:29" x14ac:dyDescent="0.2">
      <c r="A108" t="s">
        <v>193</v>
      </c>
      <c r="B108" t="s">
        <v>72</v>
      </c>
      <c r="D108" t="s">
        <v>60</v>
      </c>
      <c r="E108" t="s">
        <v>57</v>
      </c>
      <c r="F108" s="5">
        <v>2990</v>
      </c>
      <c r="G108">
        <v>3080</v>
      </c>
      <c r="W108">
        <v>2025</v>
      </c>
      <c r="X108">
        <v>5</v>
      </c>
      <c r="Y108">
        <v>5</v>
      </c>
      <c r="Z108">
        <v>0</v>
      </c>
      <c r="AA108">
        <v>0</v>
      </c>
      <c r="AB108">
        <v>0</v>
      </c>
      <c r="AC108">
        <v>0</v>
      </c>
    </row>
    <row r="109" spans="1:29" x14ac:dyDescent="0.2">
      <c r="A109" t="s">
        <v>194</v>
      </c>
      <c r="B109" t="s">
        <v>59</v>
      </c>
      <c r="D109" t="s">
        <v>60</v>
      </c>
      <c r="E109" t="s">
        <v>57</v>
      </c>
      <c r="F109" s="5">
        <v>1803</v>
      </c>
      <c r="G109">
        <v>1591</v>
      </c>
      <c r="W109">
        <v>2025</v>
      </c>
      <c r="X109">
        <v>9</v>
      </c>
      <c r="Y109">
        <v>9</v>
      </c>
      <c r="Z109">
        <v>0</v>
      </c>
      <c r="AA109">
        <v>0</v>
      </c>
      <c r="AB109">
        <v>0</v>
      </c>
      <c r="AC109">
        <v>0</v>
      </c>
    </row>
    <row r="110" spans="1:29" x14ac:dyDescent="0.2">
      <c r="A110" t="s">
        <v>195</v>
      </c>
      <c r="B110" t="s">
        <v>79</v>
      </c>
      <c r="D110" t="s">
        <v>60</v>
      </c>
      <c r="E110" t="s">
        <v>57</v>
      </c>
      <c r="F110" s="5">
        <v>1419</v>
      </c>
      <c r="G110">
        <v>1369</v>
      </c>
      <c r="W110">
        <v>2025</v>
      </c>
      <c r="X110">
        <v>4</v>
      </c>
      <c r="Y110">
        <v>4</v>
      </c>
      <c r="Z110">
        <v>0</v>
      </c>
      <c r="AA110">
        <v>0</v>
      </c>
      <c r="AB110">
        <v>0</v>
      </c>
      <c r="AC110">
        <v>0</v>
      </c>
    </row>
    <row r="111" spans="1:29" x14ac:dyDescent="0.2">
      <c r="A111" t="s">
        <v>196</v>
      </c>
      <c r="B111" t="s">
        <v>74</v>
      </c>
      <c r="C111" t="s">
        <v>109</v>
      </c>
      <c r="D111" t="s">
        <v>81</v>
      </c>
      <c r="E111" t="s">
        <v>57</v>
      </c>
      <c r="F111" s="5">
        <v>196</v>
      </c>
      <c r="G111">
        <v>161</v>
      </c>
      <c r="H111">
        <v>0</v>
      </c>
      <c r="I111">
        <v>2</v>
      </c>
      <c r="J111">
        <v>0</v>
      </c>
      <c r="K111">
        <v>0</v>
      </c>
      <c r="L111">
        <v>0</v>
      </c>
      <c r="M111">
        <v>2</v>
      </c>
      <c r="N111">
        <v>0</v>
      </c>
      <c r="O111">
        <v>0</v>
      </c>
      <c r="P111">
        <v>0</v>
      </c>
      <c r="Q111">
        <v>0</v>
      </c>
      <c r="R111">
        <v>0</v>
      </c>
      <c r="S111">
        <v>0</v>
      </c>
      <c r="T111">
        <v>0</v>
      </c>
      <c r="U111">
        <v>0</v>
      </c>
      <c r="V111">
        <v>0</v>
      </c>
      <c r="W111">
        <v>2025</v>
      </c>
      <c r="X111">
        <v>3</v>
      </c>
      <c r="Y111">
        <v>3</v>
      </c>
      <c r="Z111">
        <v>0</v>
      </c>
      <c r="AA111">
        <v>0</v>
      </c>
      <c r="AB111">
        <v>0</v>
      </c>
      <c r="AC111">
        <v>0</v>
      </c>
    </row>
    <row r="112" spans="1:29" x14ac:dyDescent="0.2">
      <c r="A112" t="s">
        <v>197</v>
      </c>
      <c r="B112" t="s">
        <v>62</v>
      </c>
      <c r="D112" t="s">
        <v>56</v>
      </c>
      <c r="E112" t="s">
        <v>57</v>
      </c>
      <c r="F112" s="5">
        <v>97</v>
      </c>
      <c r="G112">
        <v>93</v>
      </c>
    </row>
    <row r="113" spans="1:29" x14ac:dyDescent="0.2">
      <c r="A113" t="s">
        <v>198</v>
      </c>
      <c r="B113" t="s">
        <v>83</v>
      </c>
      <c r="D113" t="s">
        <v>56</v>
      </c>
      <c r="E113" t="s">
        <v>57</v>
      </c>
      <c r="F113" s="5">
        <v>0</v>
      </c>
      <c r="G113">
        <v>3</v>
      </c>
    </row>
    <row r="114" spans="1:29" x14ac:dyDescent="0.2">
      <c r="A114" t="s">
        <v>199</v>
      </c>
      <c r="B114" t="s">
        <v>68</v>
      </c>
      <c r="D114" t="s">
        <v>60</v>
      </c>
      <c r="E114" t="s">
        <v>57</v>
      </c>
      <c r="F114" s="5">
        <v>247</v>
      </c>
      <c r="G114">
        <v>247</v>
      </c>
      <c r="W114">
        <v>2025</v>
      </c>
      <c r="X114">
        <v>0</v>
      </c>
      <c r="Y114">
        <v>0</v>
      </c>
      <c r="Z114">
        <v>0</v>
      </c>
      <c r="AA114">
        <v>0</v>
      </c>
      <c r="AB114">
        <v>0</v>
      </c>
      <c r="AC114">
        <v>0</v>
      </c>
    </row>
    <row r="115" spans="1:29" x14ac:dyDescent="0.2">
      <c r="A115" t="s">
        <v>104</v>
      </c>
      <c r="B115" t="s">
        <v>104</v>
      </c>
      <c r="C115" t="s">
        <v>140</v>
      </c>
      <c r="D115" t="s">
        <v>81</v>
      </c>
      <c r="E115" t="s">
        <v>91</v>
      </c>
      <c r="F115" s="5">
        <v>8647</v>
      </c>
      <c r="G115">
        <v>8851</v>
      </c>
      <c r="H115">
        <v>6</v>
      </c>
      <c r="I115">
        <v>52</v>
      </c>
      <c r="J115">
        <v>0</v>
      </c>
      <c r="K115">
        <v>3</v>
      </c>
      <c r="L115">
        <v>0</v>
      </c>
      <c r="M115">
        <v>61</v>
      </c>
      <c r="N115">
        <v>14</v>
      </c>
      <c r="O115">
        <v>4</v>
      </c>
      <c r="P115">
        <v>38</v>
      </c>
      <c r="Q115">
        <v>2</v>
      </c>
      <c r="R115">
        <v>0</v>
      </c>
      <c r="S115">
        <v>45</v>
      </c>
      <c r="T115">
        <v>89</v>
      </c>
      <c r="U115">
        <v>5</v>
      </c>
      <c r="V115">
        <v>4</v>
      </c>
      <c r="W115">
        <v>2025</v>
      </c>
      <c r="X115">
        <v>52</v>
      </c>
      <c r="Y115">
        <v>52</v>
      </c>
      <c r="Z115">
        <v>0</v>
      </c>
      <c r="AA115">
        <v>0</v>
      </c>
      <c r="AB115">
        <v>0</v>
      </c>
      <c r="AC115">
        <v>0</v>
      </c>
    </row>
    <row r="116" spans="1:29" x14ac:dyDescent="0.2">
      <c r="A116" t="s">
        <v>200</v>
      </c>
      <c r="B116" t="s">
        <v>83</v>
      </c>
      <c r="C116" t="s">
        <v>107</v>
      </c>
      <c r="D116" t="s">
        <v>81</v>
      </c>
      <c r="E116" t="s">
        <v>57</v>
      </c>
      <c r="F116" s="5">
        <v>1460</v>
      </c>
      <c r="G116">
        <v>1486</v>
      </c>
      <c r="H116">
        <v>0</v>
      </c>
      <c r="I116">
        <v>9</v>
      </c>
      <c r="J116">
        <v>0</v>
      </c>
      <c r="K116">
        <v>0</v>
      </c>
      <c r="L116">
        <v>0</v>
      </c>
      <c r="M116">
        <v>9</v>
      </c>
      <c r="N116">
        <v>0</v>
      </c>
      <c r="O116">
        <v>0</v>
      </c>
      <c r="P116">
        <v>0</v>
      </c>
      <c r="Q116">
        <v>0</v>
      </c>
      <c r="R116">
        <v>0</v>
      </c>
      <c r="S116">
        <v>0</v>
      </c>
      <c r="T116">
        <v>0</v>
      </c>
      <c r="U116">
        <v>0</v>
      </c>
      <c r="V116">
        <v>1</v>
      </c>
    </row>
    <row r="117" spans="1:29" x14ac:dyDescent="0.2">
      <c r="A117" t="s">
        <v>201</v>
      </c>
      <c r="B117" t="s">
        <v>62</v>
      </c>
      <c r="C117" t="s">
        <v>102</v>
      </c>
      <c r="D117" t="s">
        <v>81</v>
      </c>
      <c r="E117" t="s">
        <v>57</v>
      </c>
      <c r="F117" s="5">
        <v>492</v>
      </c>
      <c r="G117">
        <v>528</v>
      </c>
      <c r="H117">
        <v>8</v>
      </c>
      <c r="I117">
        <v>5</v>
      </c>
      <c r="J117">
        <v>0</v>
      </c>
      <c r="K117">
        <v>0</v>
      </c>
      <c r="L117">
        <v>0</v>
      </c>
      <c r="M117">
        <v>13</v>
      </c>
      <c r="N117">
        <v>0</v>
      </c>
      <c r="O117">
        <v>0</v>
      </c>
      <c r="P117">
        <v>0</v>
      </c>
      <c r="Q117">
        <v>0</v>
      </c>
      <c r="R117">
        <v>0</v>
      </c>
      <c r="S117">
        <v>0</v>
      </c>
      <c r="T117">
        <v>0</v>
      </c>
      <c r="U117">
        <v>0</v>
      </c>
      <c r="V117">
        <v>0</v>
      </c>
      <c r="W117">
        <v>2025</v>
      </c>
      <c r="X117">
        <v>8</v>
      </c>
      <c r="Y117">
        <v>8</v>
      </c>
      <c r="Z117">
        <v>0</v>
      </c>
      <c r="AA117">
        <v>0</v>
      </c>
      <c r="AB117">
        <v>0</v>
      </c>
      <c r="AC117">
        <v>0</v>
      </c>
    </row>
    <row r="118" spans="1:29" x14ac:dyDescent="0.2">
      <c r="A118" t="s">
        <v>202</v>
      </c>
      <c r="B118" t="s">
        <v>68</v>
      </c>
      <c r="D118" t="s">
        <v>85</v>
      </c>
      <c r="E118" t="s">
        <v>57</v>
      </c>
      <c r="F118" s="5">
        <v>59</v>
      </c>
      <c r="G118">
        <v>78</v>
      </c>
      <c r="M118">
        <v>2</v>
      </c>
    </row>
    <row r="119" spans="1:29" x14ac:dyDescent="0.2">
      <c r="A119" t="s">
        <v>203</v>
      </c>
      <c r="B119" t="s">
        <v>100</v>
      </c>
      <c r="D119" t="s">
        <v>85</v>
      </c>
      <c r="E119" t="s">
        <v>57</v>
      </c>
      <c r="F119" s="5">
        <v>220</v>
      </c>
      <c r="G119">
        <v>315</v>
      </c>
      <c r="M119">
        <v>12</v>
      </c>
    </row>
    <row r="120" spans="1:29" x14ac:dyDescent="0.2">
      <c r="A120" t="s">
        <v>204</v>
      </c>
      <c r="B120" t="s">
        <v>70</v>
      </c>
      <c r="C120" t="s">
        <v>117</v>
      </c>
      <c r="D120" t="s">
        <v>81</v>
      </c>
      <c r="E120" t="s">
        <v>57</v>
      </c>
      <c r="F120" s="5">
        <v>2192</v>
      </c>
      <c r="G120">
        <v>2306</v>
      </c>
      <c r="H120">
        <v>5</v>
      </c>
      <c r="I120">
        <v>3</v>
      </c>
      <c r="J120">
        <v>0</v>
      </c>
      <c r="K120">
        <v>0</v>
      </c>
      <c r="L120">
        <v>0</v>
      </c>
      <c r="M120">
        <v>8</v>
      </c>
      <c r="N120">
        <v>0</v>
      </c>
      <c r="O120">
        <v>5</v>
      </c>
      <c r="P120">
        <v>3</v>
      </c>
      <c r="Q120">
        <v>0</v>
      </c>
      <c r="R120">
        <v>0</v>
      </c>
      <c r="S120">
        <v>0</v>
      </c>
      <c r="T120">
        <v>8</v>
      </c>
      <c r="U120">
        <v>0</v>
      </c>
      <c r="V120">
        <v>0</v>
      </c>
      <c r="W120">
        <v>2025</v>
      </c>
      <c r="X120">
        <v>0</v>
      </c>
      <c r="Y120">
        <v>0</v>
      </c>
      <c r="Z120">
        <v>0</v>
      </c>
      <c r="AA120">
        <v>0</v>
      </c>
      <c r="AB120">
        <v>0</v>
      </c>
      <c r="AC120">
        <v>0</v>
      </c>
    </row>
    <row r="121" spans="1:29" x14ac:dyDescent="0.2">
      <c r="A121" t="s">
        <v>205</v>
      </c>
      <c r="B121" t="s">
        <v>62</v>
      </c>
      <c r="D121" t="s">
        <v>60</v>
      </c>
      <c r="E121" t="s">
        <v>57</v>
      </c>
      <c r="F121" s="5">
        <v>666</v>
      </c>
      <c r="G121">
        <v>588</v>
      </c>
      <c r="W121">
        <v>2025</v>
      </c>
      <c r="X121">
        <v>6</v>
      </c>
      <c r="Y121">
        <v>6</v>
      </c>
      <c r="Z121">
        <v>0</v>
      </c>
      <c r="AA121">
        <v>0</v>
      </c>
      <c r="AB121">
        <v>0</v>
      </c>
      <c r="AC121">
        <v>0</v>
      </c>
    </row>
    <row r="122" spans="1:29" x14ac:dyDescent="0.2">
      <c r="A122" t="s">
        <v>206</v>
      </c>
      <c r="B122" t="s">
        <v>59</v>
      </c>
      <c r="C122" t="s">
        <v>90</v>
      </c>
      <c r="D122" t="s">
        <v>81</v>
      </c>
      <c r="E122" t="s">
        <v>57</v>
      </c>
      <c r="F122" s="5">
        <v>2313</v>
      </c>
      <c r="G122">
        <v>2182</v>
      </c>
      <c r="H122">
        <v>2</v>
      </c>
      <c r="I122">
        <v>5</v>
      </c>
      <c r="J122">
        <v>0</v>
      </c>
      <c r="K122">
        <v>0</v>
      </c>
      <c r="L122">
        <v>0</v>
      </c>
      <c r="M122">
        <v>7</v>
      </c>
      <c r="N122">
        <v>0</v>
      </c>
      <c r="O122">
        <v>5</v>
      </c>
      <c r="P122">
        <v>4</v>
      </c>
      <c r="Q122">
        <v>1</v>
      </c>
      <c r="R122">
        <v>0</v>
      </c>
      <c r="S122">
        <v>0</v>
      </c>
      <c r="T122">
        <v>10</v>
      </c>
      <c r="U122">
        <v>0</v>
      </c>
      <c r="V122">
        <v>0</v>
      </c>
      <c r="W122">
        <v>2025</v>
      </c>
      <c r="X122">
        <v>4</v>
      </c>
      <c r="Y122">
        <v>4</v>
      </c>
      <c r="Z122">
        <v>0</v>
      </c>
      <c r="AA122">
        <v>0</v>
      </c>
      <c r="AB122">
        <v>0</v>
      </c>
      <c r="AC122">
        <v>0</v>
      </c>
    </row>
    <row r="123" spans="1:29" x14ac:dyDescent="0.2">
      <c r="A123" t="s">
        <v>207</v>
      </c>
      <c r="B123" t="s">
        <v>62</v>
      </c>
      <c r="C123" t="s">
        <v>102</v>
      </c>
      <c r="D123" t="s">
        <v>81</v>
      </c>
      <c r="E123" t="s">
        <v>57</v>
      </c>
      <c r="F123" s="5">
        <v>148</v>
      </c>
      <c r="G123">
        <v>76</v>
      </c>
      <c r="H123">
        <v>0</v>
      </c>
      <c r="I123">
        <v>4</v>
      </c>
      <c r="J123">
        <v>0</v>
      </c>
      <c r="K123">
        <v>0</v>
      </c>
      <c r="L123">
        <v>0</v>
      </c>
      <c r="M123">
        <v>4</v>
      </c>
      <c r="N123">
        <v>0</v>
      </c>
      <c r="O123">
        <v>0</v>
      </c>
      <c r="P123">
        <v>0</v>
      </c>
      <c r="Q123">
        <v>0</v>
      </c>
      <c r="R123">
        <v>0</v>
      </c>
      <c r="S123">
        <v>0</v>
      </c>
      <c r="T123">
        <v>0</v>
      </c>
      <c r="U123">
        <v>0</v>
      </c>
      <c r="V123">
        <v>0</v>
      </c>
    </row>
    <row r="124" spans="1:29" x14ac:dyDescent="0.2">
      <c r="A124" t="s">
        <v>208</v>
      </c>
      <c r="B124" t="s">
        <v>74</v>
      </c>
      <c r="D124" t="s">
        <v>60</v>
      </c>
      <c r="E124" t="s">
        <v>57</v>
      </c>
      <c r="F124" s="5">
        <v>1656</v>
      </c>
      <c r="G124">
        <v>1666</v>
      </c>
      <c r="W124">
        <v>2025</v>
      </c>
      <c r="X124">
        <v>5</v>
      </c>
      <c r="Y124">
        <v>5</v>
      </c>
      <c r="Z124">
        <v>0</v>
      </c>
      <c r="AA124">
        <v>0</v>
      </c>
      <c r="AB124">
        <v>0</v>
      </c>
      <c r="AC124">
        <v>0</v>
      </c>
    </row>
    <row r="125" spans="1:29" x14ac:dyDescent="0.2">
      <c r="A125" t="s">
        <v>209</v>
      </c>
      <c r="B125" t="s">
        <v>74</v>
      </c>
      <c r="C125" t="s">
        <v>109</v>
      </c>
      <c r="D125" t="s">
        <v>81</v>
      </c>
      <c r="E125" t="s">
        <v>57</v>
      </c>
      <c r="F125" s="5">
        <v>2470</v>
      </c>
      <c r="G125">
        <v>2141</v>
      </c>
      <c r="H125">
        <v>0</v>
      </c>
      <c r="I125">
        <v>5</v>
      </c>
      <c r="J125">
        <v>0</v>
      </c>
      <c r="K125">
        <v>0</v>
      </c>
      <c r="L125">
        <v>0</v>
      </c>
      <c r="M125">
        <v>5</v>
      </c>
      <c r="N125">
        <v>0</v>
      </c>
      <c r="O125">
        <v>0</v>
      </c>
      <c r="P125">
        <v>0</v>
      </c>
      <c r="Q125">
        <v>0</v>
      </c>
      <c r="R125">
        <v>0</v>
      </c>
      <c r="S125">
        <v>0</v>
      </c>
      <c r="T125">
        <v>0</v>
      </c>
      <c r="U125">
        <v>0</v>
      </c>
      <c r="V125">
        <v>0</v>
      </c>
      <c r="W125">
        <v>2025</v>
      </c>
      <c r="X125">
        <v>0</v>
      </c>
      <c r="Y125">
        <v>0</v>
      </c>
      <c r="Z125">
        <v>0</v>
      </c>
      <c r="AA125">
        <v>0</v>
      </c>
      <c r="AB125">
        <v>0</v>
      </c>
      <c r="AC125">
        <v>0</v>
      </c>
    </row>
    <row r="126" spans="1:29" x14ac:dyDescent="0.2">
      <c r="A126" t="s">
        <v>210</v>
      </c>
      <c r="B126" t="s">
        <v>77</v>
      </c>
      <c r="D126" t="s">
        <v>60</v>
      </c>
      <c r="E126" t="s">
        <v>57</v>
      </c>
      <c r="F126" s="5">
        <v>1054</v>
      </c>
      <c r="G126">
        <v>1241</v>
      </c>
      <c r="W126">
        <v>2025</v>
      </c>
      <c r="X126">
        <v>13</v>
      </c>
      <c r="Y126">
        <v>13</v>
      </c>
      <c r="Z126">
        <v>0</v>
      </c>
      <c r="AA126">
        <v>0</v>
      </c>
      <c r="AB126">
        <v>0</v>
      </c>
      <c r="AC126">
        <v>0</v>
      </c>
    </row>
    <row r="127" spans="1:29" x14ac:dyDescent="0.2">
      <c r="A127" t="s">
        <v>211</v>
      </c>
      <c r="B127" t="s">
        <v>79</v>
      </c>
      <c r="D127" t="s">
        <v>56</v>
      </c>
      <c r="E127" t="s">
        <v>57</v>
      </c>
      <c r="F127" s="5">
        <v>134</v>
      </c>
      <c r="G127">
        <v>60</v>
      </c>
    </row>
    <row r="128" spans="1:29" x14ac:dyDescent="0.2">
      <c r="A128" t="s">
        <v>212</v>
      </c>
      <c r="B128" t="s">
        <v>62</v>
      </c>
      <c r="C128" t="s">
        <v>102</v>
      </c>
      <c r="D128" t="s">
        <v>81</v>
      </c>
      <c r="E128" t="s">
        <v>57</v>
      </c>
      <c r="F128" s="5">
        <v>218</v>
      </c>
      <c r="G128">
        <v>313</v>
      </c>
      <c r="H128">
        <v>0</v>
      </c>
      <c r="I128">
        <v>2</v>
      </c>
      <c r="J128">
        <v>0</v>
      </c>
      <c r="K128">
        <v>0</v>
      </c>
      <c r="L128">
        <v>0</v>
      </c>
      <c r="M128">
        <v>2</v>
      </c>
      <c r="N128">
        <v>0</v>
      </c>
      <c r="O128">
        <v>0</v>
      </c>
      <c r="P128">
        <v>0</v>
      </c>
      <c r="Q128">
        <v>0</v>
      </c>
      <c r="R128">
        <v>0</v>
      </c>
      <c r="S128">
        <v>0</v>
      </c>
      <c r="T128">
        <v>0</v>
      </c>
      <c r="U128">
        <v>0</v>
      </c>
      <c r="V128">
        <v>0</v>
      </c>
      <c r="W128">
        <v>2025</v>
      </c>
      <c r="X128">
        <v>1</v>
      </c>
      <c r="Y128">
        <v>1</v>
      </c>
      <c r="Z128">
        <v>0</v>
      </c>
      <c r="AA128">
        <v>0</v>
      </c>
      <c r="AB128">
        <v>0</v>
      </c>
      <c r="AC128">
        <v>0</v>
      </c>
    </row>
    <row r="129" spans="1:29" x14ac:dyDescent="0.2">
      <c r="A129" t="s">
        <v>213</v>
      </c>
      <c r="B129" t="s">
        <v>79</v>
      </c>
      <c r="D129" t="s">
        <v>60</v>
      </c>
      <c r="E129" t="s">
        <v>57</v>
      </c>
      <c r="F129" s="5">
        <v>650</v>
      </c>
      <c r="G129">
        <v>925</v>
      </c>
      <c r="W129">
        <v>2025</v>
      </c>
      <c r="X129">
        <v>9</v>
      </c>
      <c r="Y129">
        <v>9</v>
      </c>
      <c r="Z129">
        <v>0</v>
      </c>
      <c r="AA129">
        <v>0</v>
      </c>
      <c r="AB129">
        <v>0</v>
      </c>
      <c r="AC129">
        <v>0</v>
      </c>
    </row>
    <row r="130" spans="1:29" x14ac:dyDescent="0.2">
      <c r="A130" t="s">
        <v>214</v>
      </c>
      <c r="B130" t="s">
        <v>72</v>
      </c>
      <c r="C130" t="s">
        <v>117</v>
      </c>
      <c r="D130" t="s">
        <v>81</v>
      </c>
      <c r="E130" t="s">
        <v>57</v>
      </c>
      <c r="F130" s="5">
        <v>3822</v>
      </c>
      <c r="G130">
        <v>3872</v>
      </c>
      <c r="H130">
        <v>0</v>
      </c>
      <c r="I130">
        <v>6</v>
      </c>
      <c r="J130">
        <v>0</v>
      </c>
      <c r="K130">
        <v>0</v>
      </c>
      <c r="L130">
        <v>0</v>
      </c>
      <c r="M130">
        <v>6</v>
      </c>
      <c r="N130">
        <v>0</v>
      </c>
      <c r="O130">
        <v>0</v>
      </c>
      <c r="P130">
        <v>5</v>
      </c>
      <c r="Q130">
        <v>0</v>
      </c>
      <c r="R130">
        <v>0</v>
      </c>
      <c r="S130">
        <v>0</v>
      </c>
      <c r="T130">
        <v>5</v>
      </c>
      <c r="U130">
        <v>0</v>
      </c>
      <c r="V130">
        <v>3</v>
      </c>
      <c r="W130">
        <v>2025</v>
      </c>
      <c r="X130">
        <v>8</v>
      </c>
      <c r="Y130">
        <v>6</v>
      </c>
      <c r="Z130">
        <v>2</v>
      </c>
      <c r="AA130">
        <v>2</v>
      </c>
      <c r="AB130">
        <v>0</v>
      </c>
      <c r="AC130">
        <v>0</v>
      </c>
    </row>
    <row r="131" spans="1:29" x14ac:dyDescent="0.2">
      <c r="A131" t="s">
        <v>215</v>
      </c>
      <c r="B131" t="s">
        <v>77</v>
      </c>
      <c r="D131" t="s">
        <v>60</v>
      </c>
      <c r="E131" t="s">
        <v>57</v>
      </c>
      <c r="F131" s="5">
        <v>2300</v>
      </c>
      <c r="G131">
        <v>2307</v>
      </c>
      <c r="W131">
        <v>2025</v>
      </c>
      <c r="X131">
        <v>58</v>
      </c>
      <c r="Y131">
        <v>58</v>
      </c>
      <c r="Z131">
        <v>0</v>
      </c>
      <c r="AA131">
        <v>0</v>
      </c>
      <c r="AB131">
        <v>0</v>
      </c>
      <c r="AC131">
        <v>0</v>
      </c>
    </row>
    <row r="132" spans="1:29" x14ac:dyDescent="0.2">
      <c r="A132" t="s">
        <v>216</v>
      </c>
      <c r="B132" t="s">
        <v>72</v>
      </c>
      <c r="D132" t="s">
        <v>60</v>
      </c>
      <c r="E132" t="s">
        <v>57</v>
      </c>
      <c r="F132" s="5">
        <v>1207</v>
      </c>
      <c r="G132">
        <v>1217</v>
      </c>
      <c r="W132">
        <v>2025</v>
      </c>
      <c r="X132">
        <v>0</v>
      </c>
      <c r="Y132">
        <v>0</v>
      </c>
      <c r="Z132">
        <v>0</v>
      </c>
      <c r="AA132">
        <v>0</v>
      </c>
      <c r="AB132">
        <v>0</v>
      </c>
      <c r="AC132">
        <v>0</v>
      </c>
    </row>
    <row r="133" spans="1:29" x14ac:dyDescent="0.2">
      <c r="A133" t="s">
        <v>217</v>
      </c>
      <c r="B133" t="s">
        <v>55</v>
      </c>
      <c r="C133" t="s">
        <v>117</v>
      </c>
      <c r="D133" t="s">
        <v>81</v>
      </c>
      <c r="E133" t="s">
        <v>91</v>
      </c>
      <c r="F133" s="5">
        <v>4506</v>
      </c>
      <c r="G133">
        <v>4504</v>
      </c>
      <c r="H133">
        <v>2</v>
      </c>
      <c r="I133">
        <v>18</v>
      </c>
      <c r="J133">
        <v>0</v>
      </c>
      <c r="K133">
        <v>0</v>
      </c>
      <c r="L133">
        <v>0</v>
      </c>
      <c r="M133">
        <v>20</v>
      </c>
      <c r="N133">
        <v>0</v>
      </c>
      <c r="O133">
        <v>2</v>
      </c>
      <c r="P133">
        <v>18</v>
      </c>
      <c r="Q133">
        <v>0</v>
      </c>
      <c r="R133">
        <v>0</v>
      </c>
      <c r="S133">
        <v>0</v>
      </c>
      <c r="T133">
        <v>20</v>
      </c>
      <c r="U133">
        <v>0</v>
      </c>
      <c r="V133">
        <v>6</v>
      </c>
      <c r="W133">
        <v>2025</v>
      </c>
      <c r="X133">
        <v>20</v>
      </c>
      <c r="Y133">
        <v>20</v>
      </c>
      <c r="Z133">
        <v>0</v>
      </c>
      <c r="AA133">
        <v>0</v>
      </c>
      <c r="AB133">
        <v>0</v>
      </c>
      <c r="AC133">
        <v>0</v>
      </c>
    </row>
    <row r="134" spans="1:29" x14ac:dyDescent="0.2">
      <c r="A134" t="s">
        <v>218</v>
      </c>
      <c r="B134" t="s">
        <v>70</v>
      </c>
      <c r="D134" t="s">
        <v>60</v>
      </c>
      <c r="E134" t="s">
        <v>57</v>
      </c>
      <c r="F134" s="5">
        <v>1645</v>
      </c>
      <c r="G134">
        <v>1791</v>
      </c>
      <c r="W134">
        <v>2025</v>
      </c>
      <c r="X134">
        <v>3</v>
      </c>
      <c r="Y134">
        <v>3</v>
      </c>
      <c r="Z134">
        <v>0</v>
      </c>
      <c r="AA134">
        <v>0</v>
      </c>
      <c r="AB134">
        <v>0</v>
      </c>
      <c r="AC134">
        <v>0</v>
      </c>
    </row>
    <row r="135" spans="1:29" x14ac:dyDescent="0.2">
      <c r="A135" t="s">
        <v>219</v>
      </c>
      <c r="B135" t="s">
        <v>72</v>
      </c>
      <c r="D135" t="s">
        <v>85</v>
      </c>
      <c r="E135" t="s">
        <v>57</v>
      </c>
      <c r="F135" s="5">
        <v>33</v>
      </c>
      <c r="G135">
        <v>26</v>
      </c>
      <c r="M135">
        <v>3</v>
      </c>
    </row>
    <row r="136" spans="1:29" x14ac:dyDescent="0.2">
      <c r="A136" t="s">
        <v>220</v>
      </c>
      <c r="B136" t="s">
        <v>95</v>
      </c>
      <c r="C136" t="s">
        <v>140</v>
      </c>
      <c r="D136" t="s">
        <v>81</v>
      </c>
      <c r="E136" t="s">
        <v>91</v>
      </c>
      <c r="F136" s="5">
        <v>4262</v>
      </c>
      <c r="G136">
        <v>4347</v>
      </c>
      <c r="H136">
        <v>2</v>
      </c>
      <c r="I136">
        <v>33</v>
      </c>
      <c r="J136">
        <v>0</v>
      </c>
      <c r="K136">
        <v>0</v>
      </c>
      <c r="L136">
        <v>0</v>
      </c>
      <c r="M136">
        <v>35</v>
      </c>
      <c r="N136">
        <v>0</v>
      </c>
      <c r="O136">
        <v>0</v>
      </c>
      <c r="P136">
        <v>23</v>
      </c>
      <c r="Q136">
        <v>0</v>
      </c>
      <c r="R136">
        <v>0</v>
      </c>
      <c r="S136">
        <v>0</v>
      </c>
      <c r="T136">
        <v>23</v>
      </c>
      <c r="U136">
        <v>0</v>
      </c>
      <c r="V136">
        <v>5</v>
      </c>
      <c r="W136">
        <v>2025</v>
      </c>
      <c r="X136">
        <v>15</v>
      </c>
      <c r="Y136">
        <v>15</v>
      </c>
      <c r="Z136">
        <v>0</v>
      </c>
      <c r="AA136">
        <v>0</v>
      </c>
      <c r="AB136">
        <v>0</v>
      </c>
      <c r="AC136">
        <v>0</v>
      </c>
    </row>
    <row r="137" spans="1:29" x14ac:dyDescent="0.2">
      <c r="A137" t="s">
        <v>221</v>
      </c>
      <c r="B137" t="s">
        <v>68</v>
      </c>
      <c r="D137" t="s">
        <v>60</v>
      </c>
      <c r="E137" t="s">
        <v>57</v>
      </c>
      <c r="F137" s="5">
        <v>275</v>
      </c>
      <c r="G137">
        <v>213</v>
      </c>
      <c r="W137">
        <v>2025</v>
      </c>
      <c r="X137">
        <v>0</v>
      </c>
      <c r="Y137">
        <v>0</v>
      </c>
      <c r="Z137">
        <v>0</v>
      </c>
      <c r="AA137">
        <v>0</v>
      </c>
      <c r="AB137">
        <v>0</v>
      </c>
      <c r="AC137">
        <v>0</v>
      </c>
    </row>
    <row r="138" spans="1:29" x14ac:dyDescent="0.2">
      <c r="A138" t="s">
        <v>222</v>
      </c>
      <c r="B138" t="s">
        <v>68</v>
      </c>
      <c r="D138" t="s">
        <v>60</v>
      </c>
      <c r="E138" t="s">
        <v>57</v>
      </c>
      <c r="F138" s="5">
        <v>570</v>
      </c>
      <c r="G138">
        <v>759</v>
      </c>
      <c r="W138">
        <v>2025</v>
      </c>
      <c r="X138">
        <v>0</v>
      </c>
      <c r="Y138">
        <v>0</v>
      </c>
      <c r="Z138">
        <v>0</v>
      </c>
      <c r="AA138">
        <v>0</v>
      </c>
      <c r="AB138">
        <v>0</v>
      </c>
      <c r="AC138">
        <v>0</v>
      </c>
    </row>
    <row r="139" spans="1:29" x14ac:dyDescent="0.2">
      <c r="A139" t="s">
        <v>223</v>
      </c>
      <c r="B139" t="s">
        <v>100</v>
      </c>
      <c r="D139" t="s">
        <v>56</v>
      </c>
      <c r="E139" t="s">
        <v>57</v>
      </c>
      <c r="F139" s="5">
        <v>1074</v>
      </c>
      <c r="G139">
        <v>818</v>
      </c>
    </row>
    <row r="140" spans="1:29" x14ac:dyDescent="0.2">
      <c r="A140" t="s">
        <v>224</v>
      </c>
      <c r="B140" t="s">
        <v>72</v>
      </c>
      <c r="D140" t="s">
        <v>56</v>
      </c>
      <c r="E140" t="s">
        <v>57</v>
      </c>
      <c r="F140" s="5">
        <v>307</v>
      </c>
      <c r="G140">
        <v>313</v>
      </c>
    </row>
    <row r="141" spans="1:29" x14ac:dyDescent="0.2">
      <c r="A141" t="s">
        <v>225</v>
      </c>
      <c r="B141" t="s">
        <v>62</v>
      </c>
      <c r="D141" t="s">
        <v>56</v>
      </c>
      <c r="E141" t="s">
        <v>57</v>
      </c>
      <c r="F141" s="5">
        <v>573</v>
      </c>
      <c r="G141">
        <v>725</v>
      </c>
    </row>
    <row r="142" spans="1:29" x14ac:dyDescent="0.2">
      <c r="A142" t="s">
        <v>226</v>
      </c>
      <c r="B142" t="s">
        <v>74</v>
      </c>
      <c r="D142" t="s">
        <v>56</v>
      </c>
      <c r="E142" t="s">
        <v>57</v>
      </c>
      <c r="F142" s="5">
        <v>42</v>
      </c>
      <c r="G142">
        <v>79</v>
      </c>
    </row>
    <row r="143" spans="1:29" x14ac:dyDescent="0.2">
      <c r="A143" t="s">
        <v>227</v>
      </c>
      <c r="B143" t="s">
        <v>62</v>
      </c>
      <c r="C143" t="s">
        <v>102</v>
      </c>
      <c r="D143" t="s">
        <v>81</v>
      </c>
      <c r="E143" t="s">
        <v>57</v>
      </c>
      <c r="F143" s="5">
        <v>1223</v>
      </c>
      <c r="G143">
        <v>1342</v>
      </c>
      <c r="H143">
        <v>0</v>
      </c>
      <c r="I143">
        <v>3</v>
      </c>
      <c r="J143">
        <v>0</v>
      </c>
      <c r="K143">
        <v>0</v>
      </c>
      <c r="L143">
        <v>0</v>
      </c>
      <c r="M143">
        <v>3</v>
      </c>
      <c r="N143">
        <v>0</v>
      </c>
      <c r="O143">
        <v>0</v>
      </c>
      <c r="P143">
        <v>0</v>
      </c>
      <c r="Q143">
        <v>0</v>
      </c>
      <c r="R143">
        <v>0</v>
      </c>
      <c r="S143">
        <v>0</v>
      </c>
      <c r="T143">
        <v>0</v>
      </c>
      <c r="U143">
        <v>0</v>
      </c>
      <c r="V143">
        <v>2</v>
      </c>
      <c r="W143">
        <v>2025</v>
      </c>
      <c r="X143">
        <v>3</v>
      </c>
      <c r="Y143">
        <v>3</v>
      </c>
      <c r="Z143">
        <v>0</v>
      </c>
      <c r="AA143">
        <v>0</v>
      </c>
      <c r="AB143">
        <v>0</v>
      </c>
      <c r="AC143">
        <v>0</v>
      </c>
    </row>
    <row r="144" spans="1:29" x14ac:dyDescent="0.2">
      <c r="A144" t="s">
        <v>228</v>
      </c>
      <c r="B144" t="s">
        <v>72</v>
      </c>
      <c r="D144" t="s">
        <v>60</v>
      </c>
      <c r="E144" t="s">
        <v>57</v>
      </c>
      <c r="F144" s="5">
        <v>1495</v>
      </c>
      <c r="G144">
        <v>1572</v>
      </c>
      <c r="W144">
        <v>2025</v>
      </c>
      <c r="X144">
        <v>0</v>
      </c>
      <c r="Y144">
        <v>0</v>
      </c>
      <c r="Z144">
        <v>0</v>
      </c>
      <c r="AA144">
        <v>0</v>
      </c>
      <c r="AB144">
        <v>0</v>
      </c>
      <c r="AC144">
        <v>0</v>
      </c>
    </row>
    <row r="145" spans="1:29" x14ac:dyDescent="0.2">
      <c r="A145" t="s">
        <v>229</v>
      </c>
      <c r="B145" t="s">
        <v>74</v>
      </c>
      <c r="C145" t="s">
        <v>109</v>
      </c>
      <c r="D145" t="s">
        <v>81</v>
      </c>
      <c r="E145" t="s">
        <v>57</v>
      </c>
      <c r="F145" s="5">
        <v>742</v>
      </c>
      <c r="G145">
        <v>431</v>
      </c>
      <c r="H145">
        <v>0</v>
      </c>
      <c r="I145">
        <v>2</v>
      </c>
      <c r="J145">
        <v>0</v>
      </c>
      <c r="K145">
        <v>0</v>
      </c>
      <c r="L145">
        <v>0</v>
      </c>
      <c r="M145">
        <v>2</v>
      </c>
      <c r="N145">
        <v>0</v>
      </c>
      <c r="O145">
        <v>0</v>
      </c>
      <c r="P145">
        <v>0</v>
      </c>
      <c r="Q145">
        <v>0</v>
      </c>
      <c r="R145">
        <v>0</v>
      </c>
      <c r="S145">
        <v>0</v>
      </c>
      <c r="T145">
        <v>0</v>
      </c>
      <c r="U145">
        <v>0</v>
      </c>
      <c r="V145">
        <v>1</v>
      </c>
      <c r="W145">
        <v>2025</v>
      </c>
      <c r="X145">
        <v>2</v>
      </c>
      <c r="Y145">
        <v>2</v>
      </c>
      <c r="Z145">
        <v>0</v>
      </c>
      <c r="AA145">
        <v>0</v>
      </c>
      <c r="AB145">
        <v>0</v>
      </c>
      <c r="AC145">
        <v>0</v>
      </c>
    </row>
    <row r="146" spans="1:29" x14ac:dyDescent="0.2">
      <c r="A146" t="s">
        <v>230</v>
      </c>
      <c r="B146" t="s">
        <v>68</v>
      </c>
      <c r="D146" t="s">
        <v>60</v>
      </c>
      <c r="E146" t="s">
        <v>57</v>
      </c>
      <c r="F146" s="5">
        <v>1433</v>
      </c>
      <c r="G146">
        <v>1320</v>
      </c>
      <c r="W146">
        <v>2025</v>
      </c>
      <c r="X146">
        <v>0</v>
      </c>
      <c r="Y146">
        <v>0</v>
      </c>
      <c r="Z146">
        <v>0</v>
      </c>
      <c r="AA146">
        <v>0</v>
      </c>
      <c r="AB146">
        <v>0</v>
      </c>
      <c r="AC146">
        <v>0</v>
      </c>
    </row>
    <row r="147" spans="1:29" x14ac:dyDescent="0.2">
      <c r="A147" t="s">
        <v>231</v>
      </c>
      <c r="B147" t="s">
        <v>62</v>
      </c>
      <c r="C147" t="s">
        <v>102</v>
      </c>
      <c r="D147" t="s">
        <v>81</v>
      </c>
      <c r="E147" t="s">
        <v>57</v>
      </c>
      <c r="F147" s="5">
        <v>1263</v>
      </c>
      <c r="G147">
        <v>1290</v>
      </c>
      <c r="H147">
        <v>0</v>
      </c>
      <c r="I147">
        <v>9</v>
      </c>
      <c r="J147">
        <v>0</v>
      </c>
      <c r="K147">
        <v>0</v>
      </c>
      <c r="L147">
        <v>0</v>
      </c>
      <c r="M147">
        <v>9</v>
      </c>
      <c r="N147">
        <v>0</v>
      </c>
      <c r="O147">
        <v>0</v>
      </c>
      <c r="P147">
        <v>3</v>
      </c>
      <c r="Q147">
        <v>0</v>
      </c>
      <c r="R147">
        <v>0</v>
      </c>
      <c r="S147">
        <v>0</v>
      </c>
      <c r="T147">
        <v>3</v>
      </c>
      <c r="U147">
        <v>0</v>
      </c>
      <c r="V147">
        <v>3</v>
      </c>
    </row>
    <row r="148" spans="1:29" x14ac:dyDescent="0.2">
      <c r="A148" t="s">
        <v>232</v>
      </c>
      <c r="B148" t="s">
        <v>72</v>
      </c>
      <c r="D148" t="s">
        <v>60</v>
      </c>
      <c r="E148" t="s">
        <v>57</v>
      </c>
      <c r="F148" s="5">
        <v>2223</v>
      </c>
      <c r="G148">
        <v>2258</v>
      </c>
      <c r="W148">
        <v>2025</v>
      </c>
      <c r="X148">
        <v>6</v>
      </c>
      <c r="Y148">
        <v>6</v>
      </c>
      <c r="Z148">
        <v>0</v>
      </c>
      <c r="AA148">
        <v>0</v>
      </c>
      <c r="AB148">
        <v>0</v>
      </c>
      <c r="AC148">
        <v>0</v>
      </c>
    </row>
    <row r="149" spans="1:29" x14ac:dyDescent="0.2">
      <c r="A149" t="s">
        <v>233</v>
      </c>
      <c r="B149" t="s">
        <v>70</v>
      </c>
      <c r="D149" t="s">
        <v>60</v>
      </c>
      <c r="E149" t="s">
        <v>57</v>
      </c>
      <c r="F149" s="5">
        <v>1251</v>
      </c>
      <c r="G149">
        <v>1215</v>
      </c>
      <c r="W149">
        <v>2025</v>
      </c>
      <c r="X149">
        <v>4</v>
      </c>
      <c r="Y149">
        <v>4</v>
      </c>
      <c r="Z149">
        <v>0</v>
      </c>
      <c r="AA149">
        <v>0</v>
      </c>
      <c r="AB149">
        <v>0</v>
      </c>
      <c r="AC149">
        <v>0</v>
      </c>
    </row>
    <row r="150" spans="1:29" x14ac:dyDescent="0.2">
      <c r="A150" t="s">
        <v>234</v>
      </c>
      <c r="B150" t="s">
        <v>72</v>
      </c>
      <c r="D150" t="s">
        <v>56</v>
      </c>
      <c r="E150" t="s">
        <v>57</v>
      </c>
      <c r="F150" s="5">
        <v>172</v>
      </c>
      <c r="G150">
        <v>136</v>
      </c>
    </row>
    <row r="151" spans="1:29" x14ac:dyDescent="0.2">
      <c r="A151" t="s">
        <v>235</v>
      </c>
      <c r="B151" t="s">
        <v>59</v>
      </c>
      <c r="C151" t="s">
        <v>90</v>
      </c>
      <c r="D151" t="s">
        <v>81</v>
      </c>
      <c r="E151" t="s">
        <v>91</v>
      </c>
      <c r="F151" s="5">
        <v>7146</v>
      </c>
      <c r="G151">
        <v>7481</v>
      </c>
      <c r="H151">
        <v>3</v>
      </c>
      <c r="I151">
        <v>6</v>
      </c>
      <c r="J151">
        <v>0</v>
      </c>
      <c r="K151">
        <v>0</v>
      </c>
      <c r="L151">
        <v>0</v>
      </c>
      <c r="M151">
        <v>9</v>
      </c>
      <c r="N151">
        <v>0</v>
      </c>
      <c r="O151">
        <v>0</v>
      </c>
      <c r="P151">
        <v>3</v>
      </c>
      <c r="Q151">
        <v>0</v>
      </c>
      <c r="R151">
        <v>0</v>
      </c>
      <c r="S151">
        <v>0</v>
      </c>
      <c r="T151">
        <v>3</v>
      </c>
      <c r="U151">
        <v>0</v>
      </c>
      <c r="V151">
        <v>0</v>
      </c>
      <c r="W151">
        <v>2025</v>
      </c>
      <c r="X151">
        <v>100</v>
      </c>
      <c r="Y151">
        <v>27</v>
      </c>
      <c r="Z151">
        <v>73</v>
      </c>
      <c r="AA151">
        <v>0</v>
      </c>
      <c r="AB151">
        <v>0</v>
      </c>
      <c r="AC151">
        <v>73</v>
      </c>
    </row>
    <row r="152" spans="1:29" x14ac:dyDescent="0.2">
      <c r="A152" t="s">
        <v>236</v>
      </c>
      <c r="B152" t="s">
        <v>74</v>
      </c>
      <c r="C152" t="s">
        <v>109</v>
      </c>
      <c r="D152" t="s">
        <v>81</v>
      </c>
      <c r="E152" t="s">
        <v>91</v>
      </c>
      <c r="F152" s="5">
        <v>8657</v>
      </c>
      <c r="G152">
        <v>8850</v>
      </c>
      <c r="H152">
        <v>0</v>
      </c>
      <c r="I152">
        <v>50</v>
      </c>
      <c r="J152">
        <v>6</v>
      </c>
      <c r="K152">
        <v>0</v>
      </c>
      <c r="L152">
        <v>1</v>
      </c>
      <c r="M152">
        <v>57</v>
      </c>
      <c r="N152">
        <v>0</v>
      </c>
      <c r="O152">
        <v>0</v>
      </c>
      <c r="P152">
        <v>34</v>
      </c>
      <c r="Q152">
        <v>4</v>
      </c>
      <c r="R152">
        <v>0</v>
      </c>
      <c r="S152">
        <v>3</v>
      </c>
      <c r="T152">
        <v>41</v>
      </c>
      <c r="U152">
        <v>0</v>
      </c>
      <c r="V152">
        <v>6</v>
      </c>
      <c r="W152">
        <v>2025</v>
      </c>
      <c r="X152">
        <v>51</v>
      </c>
      <c r="Y152">
        <v>41</v>
      </c>
      <c r="Z152">
        <v>10</v>
      </c>
      <c r="AA152">
        <v>4</v>
      </c>
      <c r="AB152">
        <v>0</v>
      </c>
      <c r="AC152">
        <v>6</v>
      </c>
    </row>
    <row r="153" spans="1:29" x14ac:dyDescent="0.2">
      <c r="A153" t="s">
        <v>237</v>
      </c>
      <c r="B153" t="s">
        <v>79</v>
      </c>
      <c r="C153" t="s">
        <v>117</v>
      </c>
      <c r="D153" t="s">
        <v>81</v>
      </c>
      <c r="E153" t="s">
        <v>57</v>
      </c>
      <c r="F153" s="5">
        <v>995</v>
      </c>
      <c r="G153">
        <v>954</v>
      </c>
      <c r="H153">
        <v>3</v>
      </c>
      <c r="I153">
        <v>13</v>
      </c>
      <c r="J153">
        <v>0</v>
      </c>
      <c r="K153">
        <v>0</v>
      </c>
      <c r="L153">
        <v>0</v>
      </c>
      <c r="M153">
        <v>16</v>
      </c>
      <c r="N153">
        <v>0</v>
      </c>
      <c r="O153">
        <v>0</v>
      </c>
      <c r="P153">
        <v>2</v>
      </c>
      <c r="Q153">
        <v>0</v>
      </c>
      <c r="R153">
        <v>0</v>
      </c>
      <c r="S153">
        <v>0</v>
      </c>
      <c r="T153">
        <v>2</v>
      </c>
      <c r="U153">
        <v>0</v>
      </c>
      <c r="V153">
        <v>0</v>
      </c>
      <c r="W153">
        <v>2025</v>
      </c>
      <c r="X153">
        <v>8</v>
      </c>
      <c r="Y153">
        <v>8</v>
      </c>
      <c r="Z153">
        <v>0</v>
      </c>
      <c r="AA153">
        <v>0</v>
      </c>
      <c r="AB153">
        <v>0</v>
      </c>
      <c r="AC153">
        <v>0</v>
      </c>
    </row>
    <row r="154" spans="1:29" x14ac:dyDescent="0.2">
      <c r="A154" t="s">
        <v>238</v>
      </c>
      <c r="B154" t="s">
        <v>72</v>
      </c>
      <c r="D154" t="s">
        <v>56</v>
      </c>
      <c r="E154" t="s">
        <v>57</v>
      </c>
      <c r="F154" s="5">
        <v>1462</v>
      </c>
      <c r="G154">
        <v>1447</v>
      </c>
    </row>
    <row r="155" spans="1:29" x14ac:dyDescent="0.2">
      <c r="A155" t="s">
        <v>239</v>
      </c>
      <c r="B155" t="s">
        <v>72</v>
      </c>
      <c r="D155" t="s">
        <v>56</v>
      </c>
      <c r="E155" t="s">
        <v>57</v>
      </c>
      <c r="F155" s="5">
        <v>1252</v>
      </c>
      <c r="G155">
        <v>1244</v>
      </c>
    </row>
    <row r="156" spans="1:29" x14ac:dyDescent="0.2">
      <c r="A156" t="s">
        <v>240</v>
      </c>
      <c r="B156" t="s">
        <v>100</v>
      </c>
      <c r="D156" t="s">
        <v>60</v>
      </c>
      <c r="E156" t="s">
        <v>57</v>
      </c>
      <c r="F156" s="5">
        <v>453</v>
      </c>
      <c r="G156">
        <v>673</v>
      </c>
      <c r="W156">
        <v>2025</v>
      </c>
      <c r="X156">
        <v>8</v>
      </c>
      <c r="Y156">
        <v>6</v>
      </c>
      <c r="Z156">
        <v>2</v>
      </c>
      <c r="AA156">
        <v>2</v>
      </c>
      <c r="AB156">
        <v>0</v>
      </c>
      <c r="AC156">
        <v>0</v>
      </c>
    </row>
    <row r="157" spans="1:29" x14ac:dyDescent="0.2">
      <c r="A157" t="s">
        <v>241</v>
      </c>
      <c r="B157" t="s">
        <v>72</v>
      </c>
      <c r="D157" t="s">
        <v>60</v>
      </c>
      <c r="E157" t="s">
        <v>57</v>
      </c>
      <c r="F157" s="5">
        <v>1093</v>
      </c>
      <c r="G157">
        <v>997</v>
      </c>
      <c r="W157">
        <v>2025</v>
      </c>
      <c r="X157">
        <v>3</v>
      </c>
      <c r="Y157">
        <v>3</v>
      </c>
      <c r="Z157">
        <v>0</v>
      </c>
      <c r="AA157">
        <v>0</v>
      </c>
      <c r="AB157">
        <v>0</v>
      </c>
      <c r="AC157">
        <v>0</v>
      </c>
    </row>
    <row r="158" spans="1:29" x14ac:dyDescent="0.2">
      <c r="A158" t="s">
        <v>242</v>
      </c>
      <c r="B158" t="s">
        <v>79</v>
      </c>
      <c r="C158" t="s">
        <v>80</v>
      </c>
      <c r="D158" t="s">
        <v>81</v>
      </c>
      <c r="E158" t="s">
        <v>91</v>
      </c>
      <c r="F158" s="5">
        <v>6519</v>
      </c>
      <c r="G158">
        <v>6540</v>
      </c>
      <c r="H158">
        <v>3</v>
      </c>
      <c r="I158">
        <v>22</v>
      </c>
      <c r="J158">
        <v>0</v>
      </c>
      <c r="K158">
        <v>0</v>
      </c>
      <c r="L158">
        <v>0</v>
      </c>
      <c r="M158">
        <v>25</v>
      </c>
      <c r="N158">
        <v>0</v>
      </c>
      <c r="O158">
        <v>0</v>
      </c>
      <c r="P158">
        <v>11</v>
      </c>
      <c r="Q158">
        <v>0</v>
      </c>
      <c r="R158">
        <v>0</v>
      </c>
      <c r="S158">
        <v>0</v>
      </c>
      <c r="T158">
        <v>11</v>
      </c>
      <c r="U158">
        <v>0</v>
      </c>
      <c r="V158">
        <v>19</v>
      </c>
      <c r="W158">
        <v>2025</v>
      </c>
      <c r="X158">
        <v>10</v>
      </c>
      <c r="Y158">
        <v>10</v>
      </c>
      <c r="Z158">
        <v>0</v>
      </c>
      <c r="AA158">
        <v>0</v>
      </c>
      <c r="AB158">
        <v>0</v>
      </c>
      <c r="AC158">
        <v>0</v>
      </c>
    </row>
    <row r="159" spans="1:29" x14ac:dyDescent="0.2">
      <c r="A159" t="s">
        <v>243</v>
      </c>
      <c r="B159" t="s">
        <v>104</v>
      </c>
      <c r="C159" t="s">
        <v>140</v>
      </c>
      <c r="D159" t="s">
        <v>81</v>
      </c>
      <c r="E159" t="s">
        <v>91</v>
      </c>
      <c r="F159" s="5">
        <v>12755</v>
      </c>
      <c r="G159">
        <v>12952</v>
      </c>
      <c r="H159">
        <v>11</v>
      </c>
      <c r="I159">
        <v>27</v>
      </c>
      <c r="J159">
        <v>0</v>
      </c>
      <c r="K159">
        <v>15</v>
      </c>
      <c r="L159">
        <v>5</v>
      </c>
      <c r="M159">
        <v>58</v>
      </c>
      <c r="N159">
        <v>0</v>
      </c>
      <c r="O159">
        <v>8</v>
      </c>
      <c r="P159">
        <v>36</v>
      </c>
      <c r="Q159">
        <v>0</v>
      </c>
      <c r="R159">
        <v>0</v>
      </c>
      <c r="S159">
        <v>0</v>
      </c>
      <c r="T159">
        <v>44</v>
      </c>
      <c r="U159">
        <v>0</v>
      </c>
      <c r="V159">
        <v>3</v>
      </c>
      <c r="W159">
        <v>2025</v>
      </c>
      <c r="X159">
        <v>22</v>
      </c>
      <c r="Y159">
        <v>22</v>
      </c>
      <c r="Z159">
        <v>0</v>
      </c>
      <c r="AA159">
        <v>0</v>
      </c>
      <c r="AB159">
        <v>0</v>
      </c>
      <c r="AC159">
        <v>0</v>
      </c>
    </row>
    <row r="160" spans="1:29" x14ac:dyDescent="0.2">
      <c r="A160" t="s">
        <v>244</v>
      </c>
      <c r="B160" t="s">
        <v>64</v>
      </c>
      <c r="D160" t="s">
        <v>60</v>
      </c>
      <c r="E160" t="s">
        <v>57</v>
      </c>
      <c r="F160" s="5">
        <v>3017</v>
      </c>
      <c r="G160">
        <v>3009</v>
      </c>
      <c r="W160">
        <v>2025</v>
      </c>
      <c r="X160">
        <v>5</v>
      </c>
      <c r="Y160">
        <v>5</v>
      </c>
      <c r="Z160">
        <v>0</v>
      </c>
      <c r="AA160">
        <v>0</v>
      </c>
      <c r="AB160">
        <v>0</v>
      </c>
      <c r="AC160">
        <v>0</v>
      </c>
    </row>
    <row r="161" spans="1:29" x14ac:dyDescent="0.2">
      <c r="A161" t="s">
        <v>245</v>
      </c>
      <c r="B161" t="s">
        <v>100</v>
      </c>
      <c r="C161" t="s">
        <v>96</v>
      </c>
      <c r="D161" t="s">
        <v>81</v>
      </c>
      <c r="E161" t="s">
        <v>91</v>
      </c>
      <c r="F161" s="5">
        <v>8157</v>
      </c>
      <c r="G161">
        <v>8305</v>
      </c>
      <c r="H161">
        <v>1</v>
      </c>
      <c r="I161">
        <v>15</v>
      </c>
      <c r="J161">
        <v>2</v>
      </c>
      <c r="K161">
        <v>0</v>
      </c>
      <c r="L161">
        <v>35</v>
      </c>
      <c r="M161">
        <v>53</v>
      </c>
      <c r="N161">
        <v>25</v>
      </c>
      <c r="O161">
        <v>0</v>
      </c>
      <c r="P161">
        <v>12</v>
      </c>
      <c r="Q161">
        <v>0</v>
      </c>
      <c r="R161">
        <v>0</v>
      </c>
      <c r="S161">
        <v>25</v>
      </c>
      <c r="T161">
        <v>37</v>
      </c>
      <c r="U161">
        <v>25</v>
      </c>
      <c r="V161">
        <v>0</v>
      </c>
      <c r="W161">
        <v>2025</v>
      </c>
      <c r="X161">
        <v>20</v>
      </c>
      <c r="Y161">
        <v>20</v>
      </c>
      <c r="Z161">
        <v>0</v>
      </c>
      <c r="AA161">
        <v>0</v>
      </c>
      <c r="AB161">
        <v>0</v>
      </c>
      <c r="AC161">
        <v>0</v>
      </c>
    </row>
    <row r="162" spans="1:29" x14ac:dyDescent="0.2">
      <c r="A162" t="s">
        <v>246</v>
      </c>
      <c r="B162" t="s">
        <v>64</v>
      </c>
      <c r="D162" t="s">
        <v>60</v>
      </c>
      <c r="E162" t="s">
        <v>57</v>
      </c>
      <c r="F162" s="5">
        <v>1383</v>
      </c>
      <c r="G162">
        <v>1257</v>
      </c>
      <c r="W162">
        <v>2025</v>
      </c>
      <c r="X162">
        <v>15</v>
      </c>
      <c r="Y162">
        <v>13</v>
      </c>
      <c r="Z162">
        <v>2</v>
      </c>
      <c r="AA162">
        <v>2</v>
      </c>
      <c r="AB162">
        <v>0</v>
      </c>
      <c r="AC162">
        <v>0</v>
      </c>
    </row>
    <row r="163" spans="1:29" x14ac:dyDescent="0.2">
      <c r="A163" t="s">
        <v>247</v>
      </c>
      <c r="B163" t="s">
        <v>68</v>
      </c>
      <c r="C163" t="s">
        <v>163</v>
      </c>
      <c r="D163" t="s">
        <v>81</v>
      </c>
      <c r="E163" t="s">
        <v>57</v>
      </c>
      <c r="F163" s="5">
        <v>3309</v>
      </c>
      <c r="G163">
        <v>3309</v>
      </c>
      <c r="H163">
        <v>0</v>
      </c>
      <c r="I163">
        <v>3</v>
      </c>
      <c r="J163">
        <v>0</v>
      </c>
      <c r="K163">
        <v>0</v>
      </c>
      <c r="L163">
        <v>0</v>
      </c>
      <c r="M163">
        <v>3</v>
      </c>
      <c r="N163">
        <v>0</v>
      </c>
      <c r="O163">
        <v>0</v>
      </c>
      <c r="P163">
        <v>0</v>
      </c>
      <c r="Q163">
        <v>0</v>
      </c>
      <c r="R163">
        <v>0</v>
      </c>
      <c r="S163">
        <v>0</v>
      </c>
      <c r="T163">
        <v>0</v>
      </c>
      <c r="U163">
        <v>0</v>
      </c>
      <c r="V163">
        <v>3</v>
      </c>
      <c r="W163">
        <v>2025</v>
      </c>
      <c r="X163">
        <v>3</v>
      </c>
      <c r="Y163">
        <v>3</v>
      </c>
      <c r="Z163">
        <v>0</v>
      </c>
      <c r="AA163">
        <v>0</v>
      </c>
      <c r="AB163">
        <v>0</v>
      </c>
      <c r="AC163">
        <v>0</v>
      </c>
    </row>
    <row r="164" spans="1:29" x14ac:dyDescent="0.2">
      <c r="A164" t="s">
        <v>248</v>
      </c>
      <c r="B164" t="s">
        <v>68</v>
      </c>
      <c r="C164" t="s">
        <v>163</v>
      </c>
      <c r="D164" t="s">
        <v>81</v>
      </c>
      <c r="E164" t="s">
        <v>91</v>
      </c>
      <c r="F164" s="5">
        <v>4150</v>
      </c>
      <c r="G164">
        <v>4172</v>
      </c>
      <c r="H164">
        <v>0</v>
      </c>
      <c r="I164">
        <v>8</v>
      </c>
      <c r="J164">
        <v>1</v>
      </c>
      <c r="K164">
        <v>0</v>
      </c>
      <c r="L164">
        <v>0</v>
      </c>
      <c r="M164">
        <v>9</v>
      </c>
      <c r="N164">
        <v>0</v>
      </c>
      <c r="O164">
        <v>0</v>
      </c>
      <c r="P164">
        <v>8</v>
      </c>
      <c r="Q164">
        <v>1</v>
      </c>
      <c r="R164">
        <v>0</v>
      </c>
      <c r="S164">
        <v>0</v>
      </c>
      <c r="T164">
        <v>9</v>
      </c>
      <c r="U164">
        <v>0</v>
      </c>
      <c r="V164">
        <v>6</v>
      </c>
      <c r="W164">
        <v>2025</v>
      </c>
      <c r="X164">
        <v>7</v>
      </c>
      <c r="Y164">
        <v>7</v>
      </c>
      <c r="Z164">
        <v>0</v>
      </c>
      <c r="AA164">
        <v>0</v>
      </c>
      <c r="AB164">
        <v>0</v>
      </c>
      <c r="AC164">
        <v>0</v>
      </c>
    </row>
    <row r="165" spans="1:29" x14ac:dyDescent="0.2">
      <c r="A165" t="s">
        <v>249</v>
      </c>
      <c r="B165" t="s">
        <v>116</v>
      </c>
      <c r="D165" t="s">
        <v>56</v>
      </c>
      <c r="E165" t="s">
        <v>57</v>
      </c>
      <c r="F165" s="5">
        <v>1098</v>
      </c>
      <c r="G165">
        <v>1252</v>
      </c>
    </row>
    <row r="166" spans="1:29" x14ac:dyDescent="0.2">
      <c r="A166" t="s">
        <v>100</v>
      </c>
      <c r="B166" t="s">
        <v>74</v>
      </c>
      <c r="D166" t="s">
        <v>60</v>
      </c>
      <c r="E166" t="s">
        <v>57</v>
      </c>
      <c r="F166" s="5">
        <v>1628</v>
      </c>
      <c r="G166">
        <v>1653</v>
      </c>
      <c r="W166">
        <v>2025</v>
      </c>
      <c r="X166">
        <v>12</v>
      </c>
      <c r="Y166">
        <v>10</v>
      </c>
      <c r="Z166">
        <v>2</v>
      </c>
      <c r="AA166">
        <v>2</v>
      </c>
      <c r="AB166">
        <v>0</v>
      </c>
      <c r="AC166">
        <v>0</v>
      </c>
    </row>
    <row r="167" spans="1:29" x14ac:dyDescent="0.2">
      <c r="A167" t="s">
        <v>250</v>
      </c>
      <c r="B167" t="s">
        <v>116</v>
      </c>
      <c r="D167" t="s">
        <v>60</v>
      </c>
      <c r="E167" t="s">
        <v>57</v>
      </c>
      <c r="F167" s="5">
        <v>670</v>
      </c>
      <c r="G167">
        <v>734</v>
      </c>
      <c r="W167">
        <v>2025</v>
      </c>
      <c r="X167">
        <v>7</v>
      </c>
      <c r="Y167">
        <v>7</v>
      </c>
      <c r="Z167">
        <v>0</v>
      </c>
      <c r="AA167">
        <v>0</v>
      </c>
      <c r="AB167">
        <v>0</v>
      </c>
      <c r="AC167">
        <v>0</v>
      </c>
    </row>
    <row r="168" spans="1:29" x14ac:dyDescent="0.2">
      <c r="A168" t="s">
        <v>251</v>
      </c>
      <c r="B168" t="s">
        <v>104</v>
      </c>
      <c r="C168" t="s">
        <v>140</v>
      </c>
      <c r="D168" t="s">
        <v>81</v>
      </c>
      <c r="E168" t="s">
        <v>91</v>
      </c>
      <c r="F168" s="5">
        <v>8802</v>
      </c>
      <c r="G168">
        <v>8895</v>
      </c>
      <c r="H168">
        <v>6</v>
      </c>
      <c r="I168">
        <v>24</v>
      </c>
      <c r="J168">
        <v>1</v>
      </c>
      <c r="K168">
        <v>0</v>
      </c>
      <c r="L168">
        <v>1</v>
      </c>
      <c r="M168">
        <v>32</v>
      </c>
      <c r="N168">
        <v>0</v>
      </c>
      <c r="O168">
        <v>8</v>
      </c>
      <c r="P168">
        <v>20</v>
      </c>
      <c r="Q168">
        <v>0</v>
      </c>
      <c r="R168">
        <v>0</v>
      </c>
      <c r="S168">
        <v>0</v>
      </c>
      <c r="T168">
        <v>28</v>
      </c>
      <c r="U168">
        <v>0</v>
      </c>
      <c r="V168">
        <v>4</v>
      </c>
      <c r="W168">
        <v>2025</v>
      </c>
      <c r="X168">
        <v>71</v>
      </c>
      <c r="Y168">
        <v>27</v>
      </c>
      <c r="Z168">
        <v>44</v>
      </c>
      <c r="AA168">
        <v>2</v>
      </c>
      <c r="AB168">
        <v>0</v>
      </c>
      <c r="AC168">
        <v>42</v>
      </c>
    </row>
    <row r="169" spans="1:29" x14ac:dyDescent="0.2">
      <c r="A169" t="s">
        <v>252</v>
      </c>
      <c r="B169" t="s">
        <v>74</v>
      </c>
      <c r="D169" t="s">
        <v>60</v>
      </c>
      <c r="E169" t="s">
        <v>57</v>
      </c>
      <c r="F169" s="5">
        <v>30</v>
      </c>
      <c r="G169">
        <v>31</v>
      </c>
      <c r="W169">
        <v>2025</v>
      </c>
      <c r="X169">
        <v>0</v>
      </c>
      <c r="Y169">
        <v>0</v>
      </c>
      <c r="Z169">
        <v>0</v>
      </c>
      <c r="AA169">
        <v>0</v>
      </c>
      <c r="AB169">
        <v>0</v>
      </c>
      <c r="AC169">
        <v>0</v>
      </c>
    </row>
    <row r="170" spans="1:29" x14ac:dyDescent="0.2">
      <c r="A170" t="s">
        <v>253</v>
      </c>
      <c r="B170" t="s">
        <v>68</v>
      </c>
      <c r="D170" t="s">
        <v>60</v>
      </c>
      <c r="E170" t="s">
        <v>57</v>
      </c>
      <c r="F170" s="5">
        <v>971</v>
      </c>
      <c r="G170">
        <v>1030</v>
      </c>
      <c r="W170">
        <v>2025</v>
      </c>
      <c r="X170">
        <v>0</v>
      </c>
      <c r="Y170">
        <v>0</v>
      </c>
      <c r="Z170">
        <v>0</v>
      </c>
      <c r="AA170">
        <v>0</v>
      </c>
      <c r="AB170">
        <v>0</v>
      </c>
      <c r="AC170">
        <v>0</v>
      </c>
    </row>
    <row r="171" spans="1:29" x14ac:dyDescent="0.2">
      <c r="A171" t="s">
        <v>254</v>
      </c>
      <c r="B171" t="s">
        <v>83</v>
      </c>
      <c r="C171" t="s">
        <v>88</v>
      </c>
      <c r="D171" t="s">
        <v>81</v>
      </c>
      <c r="E171" t="s">
        <v>57</v>
      </c>
      <c r="F171" s="5">
        <v>1213</v>
      </c>
      <c r="G171">
        <v>1152</v>
      </c>
      <c r="H171">
        <v>1</v>
      </c>
      <c r="I171">
        <v>5</v>
      </c>
      <c r="J171">
        <v>0</v>
      </c>
      <c r="K171">
        <v>0</v>
      </c>
      <c r="L171">
        <v>0</v>
      </c>
      <c r="M171">
        <v>6</v>
      </c>
      <c r="N171">
        <v>0</v>
      </c>
      <c r="O171">
        <v>0</v>
      </c>
      <c r="P171">
        <v>0</v>
      </c>
      <c r="Q171">
        <v>0</v>
      </c>
      <c r="R171">
        <v>0</v>
      </c>
      <c r="S171">
        <v>0</v>
      </c>
      <c r="T171">
        <v>0</v>
      </c>
      <c r="U171">
        <v>0</v>
      </c>
      <c r="V171">
        <v>0</v>
      </c>
      <c r="W171">
        <v>2025</v>
      </c>
      <c r="X171">
        <v>10</v>
      </c>
      <c r="Y171">
        <v>10</v>
      </c>
      <c r="Z171">
        <v>0</v>
      </c>
      <c r="AA171">
        <v>0</v>
      </c>
      <c r="AB171">
        <v>0</v>
      </c>
      <c r="AC171">
        <v>0</v>
      </c>
    </row>
    <row r="172" spans="1:29" x14ac:dyDescent="0.2">
      <c r="A172" t="s">
        <v>255</v>
      </c>
      <c r="B172" t="s">
        <v>104</v>
      </c>
      <c r="D172" t="s">
        <v>60</v>
      </c>
      <c r="E172" t="s">
        <v>57</v>
      </c>
      <c r="F172" s="5">
        <v>34</v>
      </c>
      <c r="G172">
        <v>25</v>
      </c>
      <c r="W172">
        <v>2025</v>
      </c>
      <c r="X172">
        <v>11</v>
      </c>
      <c r="Y172">
        <v>11</v>
      </c>
      <c r="Z172">
        <v>0</v>
      </c>
      <c r="AA172">
        <v>0</v>
      </c>
      <c r="AB172">
        <v>0</v>
      </c>
      <c r="AC172">
        <v>0</v>
      </c>
    </row>
    <row r="173" spans="1:29" x14ac:dyDescent="0.2">
      <c r="A173" t="s">
        <v>256</v>
      </c>
      <c r="B173" t="s">
        <v>77</v>
      </c>
      <c r="C173" t="s">
        <v>90</v>
      </c>
      <c r="D173" t="s">
        <v>81</v>
      </c>
      <c r="E173" t="s">
        <v>57</v>
      </c>
      <c r="F173" s="5">
        <v>3489</v>
      </c>
      <c r="G173">
        <v>3549</v>
      </c>
      <c r="H173">
        <v>1</v>
      </c>
      <c r="I173">
        <v>25</v>
      </c>
      <c r="J173">
        <v>1</v>
      </c>
      <c r="K173">
        <v>0</v>
      </c>
      <c r="L173">
        <v>0</v>
      </c>
      <c r="M173">
        <v>27</v>
      </c>
      <c r="N173">
        <v>0</v>
      </c>
      <c r="O173">
        <v>0</v>
      </c>
      <c r="P173">
        <v>7</v>
      </c>
      <c r="Q173">
        <v>0</v>
      </c>
      <c r="R173">
        <v>0</v>
      </c>
      <c r="S173">
        <v>0</v>
      </c>
      <c r="T173">
        <v>7</v>
      </c>
      <c r="U173">
        <v>0</v>
      </c>
      <c r="V173">
        <v>4</v>
      </c>
      <c r="W173">
        <v>2025</v>
      </c>
      <c r="X173">
        <v>29</v>
      </c>
      <c r="Y173">
        <v>29</v>
      </c>
      <c r="Z173">
        <v>0</v>
      </c>
      <c r="AA173">
        <v>0</v>
      </c>
      <c r="AB173">
        <v>0</v>
      </c>
      <c r="AC173">
        <v>0</v>
      </c>
    </row>
    <row r="174" spans="1:29" x14ac:dyDescent="0.2">
      <c r="A174" t="s">
        <v>257</v>
      </c>
      <c r="B174" t="s">
        <v>64</v>
      </c>
      <c r="C174" t="s">
        <v>80</v>
      </c>
      <c r="D174" t="s">
        <v>81</v>
      </c>
      <c r="E174" t="s">
        <v>91</v>
      </c>
      <c r="F174" s="5">
        <v>6088</v>
      </c>
      <c r="G174">
        <v>6166</v>
      </c>
      <c r="H174">
        <v>3</v>
      </c>
      <c r="I174">
        <v>16</v>
      </c>
      <c r="J174">
        <v>2</v>
      </c>
      <c r="K174">
        <v>4</v>
      </c>
      <c r="L174">
        <v>40</v>
      </c>
      <c r="M174">
        <v>65</v>
      </c>
      <c r="N174">
        <v>32</v>
      </c>
      <c r="O174">
        <v>1</v>
      </c>
      <c r="P174">
        <v>15</v>
      </c>
      <c r="Q174">
        <v>2</v>
      </c>
      <c r="R174">
        <v>0</v>
      </c>
      <c r="S174">
        <v>0</v>
      </c>
      <c r="T174">
        <v>18</v>
      </c>
      <c r="U174">
        <v>0</v>
      </c>
      <c r="V174">
        <v>6</v>
      </c>
      <c r="W174">
        <v>2025</v>
      </c>
      <c r="X174">
        <v>57</v>
      </c>
      <c r="Y174">
        <v>17</v>
      </c>
      <c r="Z174">
        <v>40</v>
      </c>
      <c r="AA174">
        <v>0</v>
      </c>
      <c r="AB174">
        <v>0</v>
      </c>
      <c r="AC174">
        <v>40</v>
      </c>
    </row>
    <row r="175" spans="1:29" x14ac:dyDescent="0.2">
      <c r="A175" t="s">
        <v>258</v>
      </c>
      <c r="B175" t="s">
        <v>68</v>
      </c>
      <c r="D175" t="s">
        <v>85</v>
      </c>
      <c r="E175" t="s">
        <v>57</v>
      </c>
      <c r="F175" s="5">
        <v>77</v>
      </c>
      <c r="G175">
        <v>79</v>
      </c>
      <c r="M175">
        <v>3</v>
      </c>
    </row>
    <row r="176" spans="1:29" x14ac:dyDescent="0.2">
      <c r="A176" t="s">
        <v>259</v>
      </c>
      <c r="B176" t="s">
        <v>72</v>
      </c>
      <c r="D176" t="s">
        <v>60</v>
      </c>
      <c r="E176" t="s">
        <v>57</v>
      </c>
      <c r="F176" s="5">
        <v>823</v>
      </c>
      <c r="G176">
        <v>1033</v>
      </c>
      <c r="W176">
        <v>2025</v>
      </c>
      <c r="X176">
        <v>7</v>
      </c>
      <c r="Y176">
        <v>7</v>
      </c>
      <c r="Z176">
        <v>0</v>
      </c>
      <c r="AA176">
        <v>0</v>
      </c>
      <c r="AB176">
        <v>0</v>
      </c>
      <c r="AC176">
        <v>0</v>
      </c>
    </row>
    <row r="177" spans="1:29" x14ac:dyDescent="0.2">
      <c r="A177" t="s">
        <v>260</v>
      </c>
      <c r="B177" t="s">
        <v>87</v>
      </c>
      <c r="C177" t="s">
        <v>88</v>
      </c>
      <c r="D177" t="s">
        <v>81</v>
      </c>
      <c r="E177" t="s">
        <v>57</v>
      </c>
      <c r="F177" s="5">
        <v>1012</v>
      </c>
      <c r="G177">
        <v>1097</v>
      </c>
      <c r="H177">
        <v>0</v>
      </c>
      <c r="I177">
        <v>7</v>
      </c>
      <c r="J177">
        <v>0</v>
      </c>
      <c r="K177">
        <v>0</v>
      </c>
      <c r="L177">
        <v>0</v>
      </c>
      <c r="M177">
        <v>7</v>
      </c>
      <c r="N177">
        <v>0</v>
      </c>
      <c r="O177">
        <v>0</v>
      </c>
      <c r="P177">
        <v>7</v>
      </c>
      <c r="Q177">
        <v>0</v>
      </c>
      <c r="R177">
        <v>0</v>
      </c>
      <c r="S177">
        <v>0</v>
      </c>
      <c r="T177">
        <v>7</v>
      </c>
      <c r="U177">
        <v>0</v>
      </c>
      <c r="V177">
        <v>2</v>
      </c>
      <c r="W177">
        <v>2025</v>
      </c>
      <c r="X177">
        <v>8</v>
      </c>
      <c r="Y177">
        <v>8</v>
      </c>
      <c r="Z177">
        <v>0</v>
      </c>
      <c r="AA177">
        <v>0</v>
      </c>
      <c r="AB177">
        <v>0</v>
      </c>
      <c r="AC177">
        <v>0</v>
      </c>
    </row>
    <row r="178" spans="1:29" x14ac:dyDescent="0.2">
      <c r="A178" t="s">
        <v>261</v>
      </c>
      <c r="B178" t="s">
        <v>77</v>
      </c>
      <c r="D178" t="s">
        <v>60</v>
      </c>
      <c r="E178" t="s">
        <v>57</v>
      </c>
      <c r="F178" s="5">
        <v>187</v>
      </c>
      <c r="G178">
        <v>200</v>
      </c>
      <c r="W178">
        <v>2025</v>
      </c>
      <c r="X178">
        <v>0</v>
      </c>
      <c r="Y178">
        <v>0</v>
      </c>
      <c r="Z178">
        <v>0</v>
      </c>
      <c r="AA178">
        <v>0</v>
      </c>
      <c r="AB178">
        <v>0</v>
      </c>
      <c r="AC178">
        <v>0</v>
      </c>
    </row>
    <row r="179" spans="1:29" x14ac:dyDescent="0.2">
      <c r="A179" t="s">
        <v>262</v>
      </c>
      <c r="B179" t="s">
        <v>72</v>
      </c>
      <c r="D179" t="s">
        <v>60</v>
      </c>
      <c r="E179" t="s">
        <v>91</v>
      </c>
      <c r="F179" s="5">
        <v>4737</v>
      </c>
      <c r="G179">
        <v>4816</v>
      </c>
      <c r="W179">
        <v>2025</v>
      </c>
      <c r="X179">
        <v>21</v>
      </c>
      <c r="Y179">
        <v>9</v>
      </c>
      <c r="Z179">
        <v>12</v>
      </c>
      <c r="AA179">
        <v>12</v>
      </c>
      <c r="AB179">
        <v>0</v>
      </c>
      <c r="AC179">
        <v>0</v>
      </c>
    </row>
    <row r="180" spans="1:29" x14ac:dyDescent="0.2">
      <c r="A180" t="s">
        <v>263</v>
      </c>
      <c r="B180" t="s">
        <v>68</v>
      </c>
      <c r="D180" t="s">
        <v>85</v>
      </c>
      <c r="E180" t="s">
        <v>57</v>
      </c>
      <c r="F180" s="5">
        <v>6</v>
      </c>
      <c r="G180">
        <v>4</v>
      </c>
      <c r="M180">
        <v>3</v>
      </c>
    </row>
    <row r="181" spans="1:29" x14ac:dyDescent="0.2">
      <c r="A181" t="s">
        <v>264</v>
      </c>
      <c r="B181" t="s">
        <v>104</v>
      </c>
      <c r="C181" t="s">
        <v>140</v>
      </c>
      <c r="D181" t="s">
        <v>81</v>
      </c>
      <c r="E181" t="s">
        <v>91</v>
      </c>
      <c r="F181" s="5">
        <v>18300</v>
      </c>
      <c r="G181">
        <v>18583</v>
      </c>
      <c r="H181">
        <v>12</v>
      </c>
      <c r="I181">
        <v>57</v>
      </c>
      <c r="J181">
        <v>2</v>
      </c>
      <c r="K181">
        <v>0</v>
      </c>
      <c r="L181">
        <v>0</v>
      </c>
      <c r="M181">
        <v>71</v>
      </c>
      <c r="N181">
        <v>0</v>
      </c>
      <c r="O181">
        <v>0</v>
      </c>
      <c r="P181">
        <v>0</v>
      </c>
      <c r="Q181">
        <v>0</v>
      </c>
      <c r="R181">
        <v>0</v>
      </c>
      <c r="S181">
        <v>0</v>
      </c>
      <c r="T181">
        <v>0</v>
      </c>
      <c r="U181">
        <v>0</v>
      </c>
      <c r="V181">
        <v>3</v>
      </c>
      <c r="W181">
        <v>2025</v>
      </c>
      <c r="X181">
        <v>62</v>
      </c>
      <c r="Y181">
        <v>62</v>
      </c>
      <c r="Z181">
        <v>0</v>
      </c>
      <c r="AA181">
        <v>0</v>
      </c>
      <c r="AB181">
        <v>0</v>
      </c>
      <c r="AC181">
        <v>0</v>
      </c>
    </row>
    <row r="182" spans="1:29" x14ac:dyDescent="0.2">
      <c r="A182" t="s">
        <v>265</v>
      </c>
      <c r="B182" t="s">
        <v>74</v>
      </c>
      <c r="D182" t="s">
        <v>60</v>
      </c>
      <c r="E182" t="s">
        <v>57</v>
      </c>
      <c r="F182" s="5">
        <v>1615</v>
      </c>
      <c r="G182">
        <v>1762</v>
      </c>
      <c r="W182">
        <v>2025</v>
      </c>
      <c r="X182">
        <v>27</v>
      </c>
      <c r="Y182">
        <v>17</v>
      </c>
      <c r="Z182">
        <v>10</v>
      </c>
      <c r="AA182">
        <v>0</v>
      </c>
      <c r="AB182">
        <v>4</v>
      </c>
      <c r="AC182">
        <v>6</v>
      </c>
    </row>
    <row r="183" spans="1:29" x14ac:dyDescent="0.2">
      <c r="A183" t="s">
        <v>266</v>
      </c>
      <c r="B183" t="s">
        <v>68</v>
      </c>
      <c r="D183" t="s">
        <v>56</v>
      </c>
      <c r="E183" t="s">
        <v>57</v>
      </c>
      <c r="F183" s="5">
        <v>407</v>
      </c>
      <c r="G183">
        <v>358</v>
      </c>
    </row>
    <row r="184" spans="1:29" x14ac:dyDescent="0.2">
      <c r="A184" t="s">
        <v>267</v>
      </c>
      <c r="B184" t="s">
        <v>62</v>
      </c>
      <c r="D184" t="s">
        <v>85</v>
      </c>
      <c r="E184" t="s">
        <v>57</v>
      </c>
      <c r="F184" s="5">
        <v>169</v>
      </c>
      <c r="G184">
        <v>129</v>
      </c>
      <c r="M184">
        <v>2</v>
      </c>
    </row>
    <row r="185" spans="1:29" x14ac:dyDescent="0.2">
      <c r="A185" t="s">
        <v>268</v>
      </c>
      <c r="B185" t="s">
        <v>104</v>
      </c>
      <c r="C185" t="s">
        <v>140</v>
      </c>
      <c r="D185" t="s">
        <v>81</v>
      </c>
      <c r="E185" t="s">
        <v>91</v>
      </c>
      <c r="F185" s="5">
        <v>8429</v>
      </c>
      <c r="G185">
        <v>8586</v>
      </c>
      <c r="H185">
        <v>4</v>
      </c>
      <c r="I185">
        <v>70</v>
      </c>
      <c r="J185">
        <v>4</v>
      </c>
      <c r="K185">
        <v>0</v>
      </c>
      <c r="L185">
        <v>0</v>
      </c>
      <c r="M185">
        <v>78</v>
      </c>
      <c r="N185">
        <v>0</v>
      </c>
      <c r="O185">
        <v>2</v>
      </c>
      <c r="P185">
        <v>19</v>
      </c>
      <c r="Q185">
        <v>1</v>
      </c>
      <c r="R185">
        <v>0</v>
      </c>
      <c r="S185">
        <v>0</v>
      </c>
      <c r="T185">
        <v>22</v>
      </c>
      <c r="U185">
        <v>0</v>
      </c>
      <c r="V185">
        <v>4</v>
      </c>
      <c r="W185">
        <v>2025</v>
      </c>
      <c r="X185">
        <v>74</v>
      </c>
      <c r="Y185">
        <v>63</v>
      </c>
      <c r="Z185">
        <v>11</v>
      </c>
      <c r="AA185">
        <v>8</v>
      </c>
      <c r="AB185">
        <v>3</v>
      </c>
      <c r="AC185">
        <v>0</v>
      </c>
    </row>
    <row r="186" spans="1:29" x14ac:dyDescent="0.2">
      <c r="A186" t="s">
        <v>269</v>
      </c>
      <c r="B186" t="s">
        <v>74</v>
      </c>
      <c r="D186" t="s">
        <v>60</v>
      </c>
      <c r="E186" t="s">
        <v>57</v>
      </c>
      <c r="F186" s="5">
        <v>42</v>
      </c>
      <c r="G186">
        <v>62</v>
      </c>
      <c r="W186">
        <v>2025</v>
      </c>
      <c r="X186">
        <v>0</v>
      </c>
      <c r="Y186">
        <v>0</v>
      </c>
      <c r="Z186">
        <v>0</v>
      </c>
      <c r="AA186">
        <v>0</v>
      </c>
      <c r="AB186">
        <v>0</v>
      </c>
      <c r="AC186">
        <v>0</v>
      </c>
    </row>
    <row r="187" spans="1:29" x14ac:dyDescent="0.2">
      <c r="A187" t="s">
        <v>270</v>
      </c>
      <c r="B187" t="s">
        <v>72</v>
      </c>
      <c r="D187" t="s">
        <v>60</v>
      </c>
      <c r="E187" t="s">
        <v>57</v>
      </c>
      <c r="F187" s="5">
        <v>1378</v>
      </c>
      <c r="G187">
        <v>1519</v>
      </c>
      <c r="W187">
        <v>2025</v>
      </c>
      <c r="X187">
        <v>6</v>
      </c>
      <c r="Y187">
        <v>6</v>
      </c>
      <c r="Z187">
        <v>0</v>
      </c>
      <c r="AA187">
        <v>0</v>
      </c>
      <c r="AB187">
        <v>0</v>
      </c>
      <c r="AC187">
        <v>0</v>
      </c>
    </row>
    <row r="188" spans="1:29" x14ac:dyDescent="0.2">
      <c r="A188" t="s">
        <v>271</v>
      </c>
      <c r="B188" t="s">
        <v>95</v>
      </c>
      <c r="C188" t="s">
        <v>117</v>
      </c>
      <c r="D188" t="s">
        <v>81</v>
      </c>
      <c r="E188" t="s">
        <v>91</v>
      </c>
      <c r="F188" s="5">
        <v>4417</v>
      </c>
      <c r="G188">
        <v>4507</v>
      </c>
      <c r="H188">
        <v>1</v>
      </c>
      <c r="I188">
        <v>36</v>
      </c>
      <c r="J188">
        <v>0</v>
      </c>
      <c r="K188">
        <v>0</v>
      </c>
      <c r="L188">
        <v>0</v>
      </c>
      <c r="M188">
        <v>37</v>
      </c>
      <c r="N188">
        <v>0</v>
      </c>
      <c r="O188">
        <v>0</v>
      </c>
      <c r="P188">
        <v>8</v>
      </c>
      <c r="Q188">
        <v>0</v>
      </c>
      <c r="R188">
        <v>0</v>
      </c>
      <c r="S188">
        <v>0</v>
      </c>
      <c r="T188">
        <v>8</v>
      </c>
      <c r="U188">
        <v>0</v>
      </c>
      <c r="V188">
        <v>0</v>
      </c>
      <c r="W188">
        <v>2025</v>
      </c>
      <c r="X188">
        <v>27</v>
      </c>
      <c r="Y188">
        <v>27</v>
      </c>
      <c r="Z188">
        <v>0</v>
      </c>
      <c r="AA188">
        <v>0</v>
      </c>
      <c r="AB188">
        <v>0</v>
      </c>
      <c r="AC188">
        <v>0</v>
      </c>
    </row>
    <row r="189" spans="1:29" x14ac:dyDescent="0.2">
      <c r="A189" t="s">
        <v>272</v>
      </c>
      <c r="B189" t="s">
        <v>55</v>
      </c>
      <c r="D189" t="s">
        <v>60</v>
      </c>
      <c r="E189" t="s">
        <v>57</v>
      </c>
      <c r="F189" s="5">
        <v>1355</v>
      </c>
      <c r="G189">
        <v>1679</v>
      </c>
      <c r="W189">
        <v>2025</v>
      </c>
      <c r="X189">
        <v>89</v>
      </c>
      <c r="Y189">
        <v>89</v>
      </c>
      <c r="Z189">
        <v>0</v>
      </c>
      <c r="AA189">
        <v>0</v>
      </c>
      <c r="AB189">
        <v>0</v>
      </c>
      <c r="AC189">
        <v>0</v>
      </c>
    </row>
    <row r="190" spans="1:29" x14ac:dyDescent="0.2">
      <c r="A190" t="s">
        <v>273</v>
      </c>
      <c r="B190" t="s">
        <v>77</v>
      </c>
      <c r="C190" t="s">
        <v>96</v>
      </c>
      <c r="D190" t="s">
        <v>81</v>
      </c>
      <c r="E190" t="s">
        <v>57</v>
      </c>
      <c r="F190" s="5">
        <v>781</v>
      </c>
      <c r="G190">
        <v>769</v>
      </c>
      <c r="H190">
        <v>0</v>
      </c>
      <c r="I190">
        <v>14</v>
      </c>
      <c r="J190">
        <v>0</v>
      </c>
      <c r="K190">
        <v>0</v>
      </c>
      <c r="L190">
        <v>0</v>
      </c>
      <c r="M190">
        <v>14</v>
      </c>
      <c r="N190">
        <v>0</v>
      </c>
      <c r="O190">
        <v>0</v>
      </c>
      <c r="P190">
        <v>14</v>
      </c>
      <c r="Q190">
        <v>0</v>
      </c>
      <c r="R190">
        <v>0</v>
      </c>
      <c r="S190">
        <v>0</v>
      </c>
      <c r="T190">
        <v>14</v>
      </c>
      <c r="U190">
        <v>0</v>
      </c>
      <c r="V190">
        <v>0</v>
      </c>
    </row>
    <row r="191" spans="1:29" x14ac:dyDescent="0.2">
      <c r="A191" t="s">
        <v>274</v>
      </c>
      <c r="B191" t="s">
        <v>55</v>
      </c>
      <c r="D191" t="s">
        <v>56</v>
      </c>
      <c r="E191" t="s">
        <v>57</v>
      </c>
      <c r="F191" s="5">
        <v>1096</v>
      </c>
      <c r="G191">
        <v>1298</v>
      </c>
    </row>
    <row r="192" spans="1:29" x14ac:dyDescent="0.2">
      <c r="A192" t="s">
        <v>275</v>
      </c>
      <c r="B192" t="s">
        <v>64</v>
      </c>
      <c r="D192" t="s">
        <v>60</v>
      </c>
      <c r="E192" t="s">
        <v>57</v>
      </c>
      <c r="F192" s="5">
        <v>2592</v>
      </c>
      <c r="G192">
        <v>2615</v>
      </c>
      <c r="W192">
        <v>2025</v>
      </c>
      <c r="X192">
        <v>33</v>
      </c>
      <c r="Y192">
        <v>12</v>
      </c>
      <c r="Z192">
        <v>21</v>
      </c>
      <c r="AA192">
        <v>4</v>
      </c>
      <c r="AB192">
        <v>0</v>
      </c>
      <c r="AC192">
        <v>17</v>
      </c>
    </row>
    <row r="193" spans="1:29" x14ac:dyDescent="0.2">
      <c r="A193" t="s">
        <v>276</v>
      </c>
      <c r="B193" t="s">
        <v>68</v>
      </c>
      <c r="D193" t="s">
        <v>56</v>
      </c>
      <c r="E193" t="s">
        <v>57</v>
      </c>
      <c r="F193" s="5">
        <v>111</v>
      </c>
      <c r="G193">
        <v>163</v>
      </c>
    </row>
    <row r="194" spans="1:29" x14ac:dyDescent="0.2">
      <c r="A194" t="s">
        <v>277</v>
      </c>
      <c r="B194" t="s">
        <v>68</v>
      </c>
      <c r="D194" t="s">
        <v>85</v>
      </c>
      <c r="E194" t="s">
        <v>57</v>
      </c>
      <c r="F194" s="5">
        <v>65</v>
      </c>
      <c r="G194">
        <v>90</v>
      </c>
      <c r="M194">
        <v>2</v>
      </c>
    </row>
    <row r="195" spans="1:29" x14ac:dyDescent="0.2">
      <c r="A195" t="s">
        <v>278</v>
      </c>
      <c r="B195" t="s">
        <v>72</v>
      </c>
      <c r="C195" t="s">
        <v>117</v>
      </c>
      <c r="D195" t="s">
        <v>81</v>
      </c>
      <c r="E195" t="s">
        <v>91</v>
      </c>
      <c r="F195" s="5">
        <v>7896</v>
      </c>
      <c r="G195">
        <v>8038</v>
      </c>
      <c r="H195">
        <v>0</v>
      </c>
      <c r="I195">
        <v>13</v>
      </c>
      <c r="J195">
        <v>2</v>
      </c>
      <c r="K195">
        <v>0</v>
      </c>
      <c r="L195">
        <v>4</v>
      </c>
      <c r="M195">
        <v>19</v>
      </c>
      <c r="N195">
        <v>0</v>
      </c>
      <c r="O195">
        <v>0</v>
      </c>
      <c r="P195">
        <v>5</v>
      </c>
      <c r="Q195">
        <v>0</v>
      </c>
      <c r="R195">
        <v>0</v>
      </c>
      <c r="S195">
        <v>1</v>
      </c>
      <c r="T195">
        <v>6</v>
      </c>
      <c r="U195">
        <v>0</v>
      </c>
      <c r="V195">
        <v>1</v>
      </c>
      <c r="W195">
        <v>2025</v>
      </c>
      <c r="X195">
        <v>44</v>
      </c>
      <c r="Y195">
        <v>14</v>
      </c>
      <c r="Z195">
        <v>30</v>
      </c>
      <c r="AA195">
        <v>4</v>
      </c>
      <c r="AB195">
        <v>0</v>
      </c>
      <c r="AC195">
        <v>26</v>
      </c>
    </row>
    <row r="196" spans="1:29" x14ac:dyDescent="0.2">
      <c r="A196" t="s">
        <v>74</v>
      </c>
      <c r="B196" t="s">
        <v>74</v>
      </c>
      <c r="C196" t="s">
        <v>109</v>
      </c>
      <c r="D196" t="s">
        <v>81</v>
      </c>
      <c r="E196" t="s">
        <v>57</v>
      </c>
      <c r="F196" s="5">
        <v>2518</v>
      </c>
      <c r="G196">
        <v>2563</v>
      </c>
      <c r="H196">
        <v>0</v>
      </c>
      <c r="I196">
        <v>24</v>
      </c>
      <c r="J196">
        <v>0</v>
      </c>
      <c r="K196">
        <v>0</v>
      </c>
      <c r="L196">
        <v>0</v>
      </c>
      <c r="M196">
        <v>24</v>
      </c>
      <c r="N196">
        <v>0</v>
      </c>
      <c r="O196">
        <v>0</v>
      </c>
      <c r="P196">
        <v>3</v>
      </c>
      <c r="Q196">
        <v>0</v>
      </c>
      <c r="R196">
        <v>0</v>
      </c>
      <c r="S196">
        <v>0</v>
      </c>
      <c r="T196">
        <v>3</v>
      </c>
      <c r="U196">
        <v>0</v>
      </c>
      <c r="V196">
        <v>3</v>
      </c>
      <c r="W196">
        <v>2025</v>
      </c>
      <c r="X196">
        <v>19</v>
      </c>
      <c r="Y196">
        <v>19</v>
      </c>
      <c r="Z196">
        <v>0</v>
      </c>
      <c r="AA196">
        <v>0</v>
      </c>
      <c r="AB196">
        <v>0</v>
      </c>
      <c r="AC196">
        <v>0</v>
      </c>
    </row>
    <row r="197" spans="1:29" x14ac:dyDescent="0.2">
      <c r="A197" t="s">
        <v>279</v>
      </c>
      <c r="B197" t="s">
        <v>77</v>
      </c>
      <c r="D197" t="s">
        <v>60</v>
      </c>
      <c r="E197" t="s">
        <v>57</v>
      </c>
      <c r="F197" s="5">
        <v>276</v>
      </c>
      <c r="G197">
        <v>302</v>
      </c>
      <c r="W197">
        <v>2025</v>
      </c>
      <c r="X197">
        <v>7</v>
      </c>
      <c r="Y197">
        <v>7</v>
      </c>
      <c r="Z197">
        <v>0</v>
      </c>
      <c r="AA197">
        <v>0</v>
      </c>
      <c r="AB197">
        <v>0</v>
      </c>
      <c r="AC197">
        <v>0</v>
      </c>
    </row>
    <row r="198" spans="1:29" x14ac:dyDescent="0.2">
      <c r="A198" t="s">
        <v>280</v>
      </c>
      <c r="B198" t="s">
        <v>79</v>
      </c>
      <c r="D198" t="s">
        <v>56</v>
      </c>
      <c r="E198" t="s">
        <v>57</v>
      </c>
      <c r="F198" s="5">
        <v>974</v>
      </c>
      <c r="G198">
        <v>831</v>
      </c>
    </row>
    <row r="199" spans="1:29" x14ac:dyDescent="0.2">
      <c r="A199" t="s">
        <v>281</v>
      </c>
      <c r="B199" t="s">
        <v>104</v>
      </c>
      <c r="C199" t="s">
        <v>88</v>
      </c>
      <c r="D199" t="s">
        <v>81</v>
      </c>
      <c r="E199" t="s">
        <v>91</v>
      </c>
      <c r="F199" s="5">
        <v>5046</v>
      </c>
      <c r="G199">
        <v>5080</v>
      </c>
      <c r="H199">
        <v>3</v>
      </c>
      <c r="I199">
        <v>23</v>
      </c>
      <c r="J199">
        <v>2</v>
      </c>
      <c r="K199">
        <v>0</v>
      </c>
      <c r="L199">
        <v>0</v>
      </c>
      <c r="M199">
        <v>28</v>
      </c>
      <c r="N199">
        <v>0</v>
      </c>
      <c r="O199">
        <v>5</v>
      </c>
      <c r="P199">
        <v>25</v>
      </c>
      <c r="Q199">
        <v>1</v>
      </c>
      <c r="R199">
        <v>0</v>
      </c>
      <c r="S199">
        <v>0</v>
      </c>
      <c r="T199">
        <v>31</v>
      </c>
      <c r="U199">
        <v>0</v>
      </c>
      <c r="V199">
        <v>10</v>
      </c>
      <c r="W199">
        <v>2025</v>
      </c>
      <c r="X199">
        <v>22</v>
      </c>
      <c r="Y199">
        <v>22</v>
      </c>
      <c r="Z199">
        <v>0</v>
      </c>
      <c r="AA199">
        <v>0</v>
      </c>
      <c r="AB199">
        <v>0</v>
      </c>
      <c r="AC199">
        <v>0</v>
      </c>
    </row>
    <row r="200" spans="1:29" x14ac:dyDescent="0.2">
      <c r="A200" t="s">
        <v>282</v>
      </c>
      <c r="B200" t="s">
        <v>62</v>
      </c>
      <c r="C200" t="s">
        <v>102</v>
      </c>
      <c r="D200" t="s">
        <v>81</v>
      </c>
      <c r="E200" t="s">
        <v>57</v>
      </c>
      <c r="F200" s="5">
        <v>917</v>
      </c>
      <c r="G200">
        <v>994</v>
      </c>
      <c r="H200">
        <v>0</v>
      </c>
      <c r="I200">
        <v>18</v>
      </c>
      <c r="J200">
        <v>0</v>
      </c>
      <c r="K200">
        <v>0</v>
      </c>
      <c r="L200">
        <v>0</v>
      </c>
      <c r="M200">
        <v>18</v>
      </c>
      <c r="N200">
        <v>0</v>
      </c>
      <c r="O200">
        <v>0</v>
      </c>
      <c r="P200">
        <v>0</v>
      </c>
      <c r="Q200">
        <v>0</v>
      </c>
      <c r="R200">
        <v>0</v>
      </c>
      <c r="S200">
        <v>0</v>
      </c>
      <c r="T200">
        <v>0</v>
      </c>
      <c r="U200">
        <v>0</v>
      </c>
      <c r="V200">
        <v>0</v>
      </c>
      <c r="W200">
        <v>2025</v>
      </c>
      <c r="X200">
        <v>18</v>
      </c>
      <c r="Y200">
        <v>18</v>
      </c>
      <c r="Z200">
        <v>0</v>
      </c>
      <c r="AA200">
        <v>0</v>
      </c>
      <c r="AB200">
        <v>0</v>
      </c>
      <c r="AC200">
        <v>0</v>
      </c>
    </row>
    <row r="201" spans="1:29" x14ac:dyDescent="0.2">
      <c r="A201" t="s">
        <v>283</v>
      </c>
      <c r="B201" t="s">
        <v>104</v>
      </c>
      <c r="C201" t="s">
        <v>140</v>
      </c>
      <c r="D201" t="s">
        <v>81</v>
      </c>
      <c r="E201" t="s">
        <v>57</v>
      </c>
      <c r="F201" s="5">
        <v>2513</v>
      </c>
      <c r="G201">
        <v>2600</v>
      </c>
      <c r="H201">
        <v>0</v>
      </c>
      <c r="I201">
        <v>30</v>
      </c>
      <c r="J201">
        <v>0</v>
      </c>
      <c r="K201">
        <v>0</v>
      </c>
      <c r="L201">
        <v>0</v>
      </c>
      <c r="M201">
        <v>30</v>
      </c>
      <c r="N201">
        <v>0</v>
      </c>
      <c r="O201">
        <v>0</v>
      </c>
      <c r="P201">
        <v>45</v>
      </c>
      <c r="Q201">
        <v>0</v>
      </c>
      <c r="R201">
        <v>0</v>
      </c>
      <c r="S201">
        <v>0</v>
      </c>
      <c r="T201">
        <v>45</v>
      </c>
      <c r="U201">
        <v>0</v>
      </c>
      <c r="V201">
        <v>0</v>
      </c>
      <c r="W201">
        <v>2025</v>
      </c>
      <c r="X201">
        <v>30</v>
      </c>
      <c r="Y201">
        <v>30</v>
      </c>
      <c r="Z201">
        <v>0</v>
      </c>
      <c r="AA201">
        <v>0</v>
      </c>
      <c r="AB201">
        <v>0</v>
      </c>
      <c r="AC201">
        <v>0</v>
      </c>
    </row>
    <row r="202" spans="1:29" x14ac:dyDescent="0.2">
      <c r="A202" t="s">
        <v>284</v>
      </c>
      <c r="B202" t="s">
        <v>77</v>
      </c>
      <c r="C202" t="s">
        <v>96</v>
      </c>
      <c r="D202" t="s">
        <v>81</v>
      </c>
      <c r="E202" t="s">
        <v>57</v>
      </c>
      <c r="F202" s="5">
        <v>1314</v>
      </c>
      <c r="G202">
        <v>1252</v>
      </c>
      <c r="H202">
        <v>0</v>
      </c>
      <c r="I202">
        <v>15</v>
      </c>
      <c r="J202">
        <v>0</v>
      </c>
      <c r="K202">
        <v>0</v>
      </c>
      <c r="L202">
        <v>0</v>
      </c>
      <c r="M202">
        <v>15</v>
      </c>
      <c r="N202">
        <v>0</v>
      </c>
      <c r="O202">
        <v>0</v>
      </c>
      <c r="P202">
        <v>0</v>
      </c>
      <c r="Q202">
        <v>0</v>
      </c>
      <c r="R202">
        <v>0</v>
      </c>
      <c r="S202">
        <v>0</v>
      </c>
      <c r="T202">
        <v>0</v>
      </c>
      <c r="U202">
        <v>0</v>
      </c>
      <c r="V202">
        <v>2</v>
      </c>
      <c r="W202">
        <v>2025</v>
      </c>
      <c r="X202">
        <v>15</v>
      </c>
      <c r="Y202">
        <v>15</v>
      </c>
      <c r="Z202">
        <v>0</v>
      </c>
      <c r="AA202">
        <v>0</v>
      </c>
      <c r="AB202">
        <v>0</v>
      </c>
      <c r="AC202">
        <v>0</v>
      </c>
    </row>
    <row r="203" spans="1:29" x14ac:dyDescent="0.2">
      <c r="A203" t="s">
        <v>285</v>
      </c>
      <c r="B203" t="s">
        <v>79</v>
      </c>
      <c r="D203" t="s">
        <v>60</v>
      </c>
      <c r="E203" t="s">
        <v>57</v>
      </c>
      <c r="F203" s="5">
        <v>1602</v>
      </c>
      <c r="G203">
        <v>1853</v>
      </c>
      <c r="W203">
        <v>2025</v>
      </c>
      <c r="X203">
        <v>4</v>
      </c>
      <c r="Y203">
        <v>2</v>
      </c>
      <c r="Z203">
        <v>2</v>
      </c>
      <c r="AA203">
        <v>2</v>
      </c>
      <c r="AB203">
        <v>0</v>
      </c>
      <c r="AC203">
        <v>0</v>
      </c>
    </row>
    <row r="204" spans="1:29" x14ac:dyDescent="0.2">
      <c r="A204" t="s">
        <v>286</v>
      </c>
      <c r="B204" t="s">
        <v>68</v>
      </c>
      <c r="D204" t="s">
        <v>60</v>
      </c>
      <c r="E204" t="s">
        <v>57</v>
      </c>
      <c r="F204" s="5">
        <v>131</v>
      </c>
      <c r="G204">
        <v>100</v>
      </c>
      <c r="W204">
        <v>2025</v>
      </c>
      <c r="X204">
        <v>2</v>
      </c>
      <c r="Y204">
        <v>2</v>
      </c>
      <c r="Z204">
        <v>0</v>
      </c>
      <c r="AA204">
        <v>0</v>
      </c>
      <c r="AB204">
        <v>0</v>
      </c>
      <c r="AC204">
        <v>0</v>
      </c>
    </row>
    <row r="205" spans="1:29" x14ac:dyDescent="0.2">
      <c r="A205" t="s">
        <v>287</v>
      </c>
      <c r="B205" t="s">
        <v>77</v>
      </c>
      <c r="D205" t="s">
        <v>60</v>
      </c>
      <c r="E205" t="s">
        <v>57</v>
      </c>
      <c r="F205" s="5">
        <v>1105</v>
      </c>
      <c r="G205">
        <v>1280</v>
      </c>
      <c r="W205">
        <v>2025</v>
      </c>
      <c r="X205">
        <v>7</v>
      </c>
      <c r="Y205">
        <v>7</v>
      </c>
      <c r="Z205">
        <v>0</v>
      </c>
      <c r="AA205">
        <v>0</v>
      </c>
      <c r="AB205">
        <v>0</v>
      </c>
      <c r="AC205">
        <v>0</v>
      </c>
    </row>
    <row r="206" spans="1:29" x14ac:dyDescent="0.2">
      <c r="A206" t="s">
        <v>288</v>
      </c>
      <c r="B206" t="s">
        <v>72</v>
      </c>
      <c r="C206" t="s">
        <v>117</v>
      </c>
      <c r="D206" t="s">
        <v>81</v>
      </c>
      <c r="E206" t="s">
        <v>91</v>
      </c>
      <c r="F206" s="5">
        <v>6727</v>
      </c>
      <c r="G206">
        <v>6927</v>
      </c>
      <c r="H206">
        <v>0</v>
      </c>
      <c r="I206">
        <v>41</v>
      </c>
      <c r="J206">
        <v>2</v>
      </c>
      <c r="K206">
        <v>0</v>
      </c>
      <c r="L206">
        <v>0</v>
      </c>
      <c r="M206">
        <v>43</v>
      </c>
      <c r="N206">
        <v>0</v>
      </c>
      <c r="O206">
        <v>1</v>
      </c>
      <c r="P206">
        <v>24</v>
      </c>
      <c r="Q206">
        <v>1</v>
      </c>
      <c r="R206">
        <v>5</v>
      </c>
      <c r="S206">
        <v>0</v>
      </c>
      <c r="T206">
        <v>31</v>
      </c>
      <c r="U206">
        <v>0</v>
      </c>
      <c r="V206">
        <v>3</v>
      </c>
      <c r="W206">
        <v>2025</v>
      </c>
      <c r="X206">
        <v>31</v>
      </c>
      <c r="Y206">
        <v>31</v>
      </c>
      <c r="Z206">
        <v>0</v>
      </c>
      <c r="AA206">
        <v>0</v>
      </c>
      <c r="AB206">
        <v>0</v>
      </c>
      <c r="AC206">
        <v>0</v>
      </c>
    </row>
    <row r="207" spans="1:29" x14ac:dyDescent="0.2">
      <c r="A207" t="s">
        <v>289</v>
      </c>
      <c r="B207" t="s">
        <v>68</v>
      </c>
      <c r="D207" t="s">
        <v>60</v>
      </c>
      <c r="E207" t="s">
        <v>57</v>
      </c>
      <c r="F207" s="5">
        <v>47</v>
      </c>
      <c r="G207">
        <v>77</v>
      </c>
      <c r="W207">
        <v>2025</v>
      </c>
      <c r="X207">
        <v>1</v>
      </c>
      <c r="Y207">
        <v>1</v>
      </c>
      <c r="Z207">
        <v>0</v>
      </c>
      <c r="AA207">
        <v>0</v>
      </c>
      <c r="AB207">
        <v>0</v>
      </c>
      <c r="AC207">
        <v>0</v>
      </c>
    </row>
    <row r="208" spans="1:29" x14ac:dyDescent="0.2">
      <c r="A208" t="s">
        <v>290</v>
      </c>
      <c r="B208" t="s">
        <v>70</v>
      </c>
      <c r="D208" t="s">
        <v>56</v>
      </c>
      <c r="E208" t="s">
        <v>57</v>
      </c>
      <c r="F208" s="5">
        <v>0</v>
      </c>
      <c r="G208">
        <v>0</v>
      </c>
    </row>
    <row r="209" spans="1:29" x14ac:dyDescent="0.2">
      <c r="A209" t="s">
        <v>291</v>
      </c>
      <c r="B209" t="s">
        <v>79</v>
      </c>
      <c r="D209" t="s">
        <v>56</v>
      </c>
      <c r="E209" t="s">
        <v>57</v>
      </c>
      <c r="F209" s="5">
        <v>154</v>
      </c>
      <c r="G209">
        <v>54</v>
      </c>
    </row>
    <row r="210" spans="1:29" x14ac:dyDescent="0.2">
      <c r="A210" t="s">
        <v>292</v>
      </c>
      <c r="B210" t="s">
        <v>77</v>
      </c>
      <c r="C210" t="s">
        <v>90</v>
      </c>
      <c r="D210" t="s">
        <v>81</v>
      </c>
      <c r="E210" t="s">
        <v>57</v>
      </c>
      <c r="F210" s="5">
        <v>1748</v>
      </c>
      <c r="G210">
        <v>1702</v>
      </c>
      <c r="H210">
        <v>1</v>
      </c>
      <c r="I210">
        <v>11</v>
      </c>
      <c r="J210">
        <v>0</v>
      </c>
      <c r="K210">
        <v>0</v>
      </c>
      <c r="L210">
        <v>0</v>
      </c>
      <c r="M210">
        <v>12</v>
      </c>
      <c r="N210">
        <v>0</v>
      </c>
      <c r="O210">
        <v>0</v>
      </c>
      <c r="P210">
        <v>11</v>
      </c>
      <c r="Q210">
        <v>0</v>
      </c>
      <c r="R210">
        <v>0</v>
      </c>
      <c r="S210">
        <v>0</v>
      </c>
      <c r="T210">
        <v>11</v>
      </c>
      <c r="U210">
        <v>0</v>
      </c>
      <c r="V210">
        <v>3</v>
      </c>
      <c r="W210">
        <v>2025</v>
      </c>
      <c r="X210">
        <v>10</v>
      </c>
      <c r="Y210">
        <v>10</v>
      </c>
      <c r="Z210">
        <v>0</v>
      </c>
      <c r="AA210">
        <v>0</v>
      </c>
      <c r="AB210">
        <v>0</v>
      </c>
      <c r="AC210">
        <v>0</v>
      </c>
    </row>
    <row r="211" spans="1:29" x14ac:dyDescent="0.2">
      <c r="A211" t="s">
        <v>293</v>
      </c>
      <c r="B211" t="s">
        <v>68</v>
      </c>
      <c r="D211" t="s">
        <v>60</v>
      </c>
      <c r="E211" t="s">
        <v>57</v>
      </c>
      <c r="F211" s="5">
        <v>1428</v>
      </c>
      <c r="G211">
        <v>1306</v>
      </c>
      <c r="W211">
        <v>2025</v>
      </c>
      <c r="X211">
        <v>0</v>
      </c>
      <c r="Y211">
        <v>0</v>
      </c>
      <c r="Z211">
        <v>0</v>
      </c>
      <c r="AA211">
        <v>0</v>
      </c>
      <c r="AB211">
        <v>0</v>
      </c>
      <c r="AC211">
        <v>0</v>
      </c>
    </row>
    <row r="212" spans="1:29" x14ac:dyDescent="0.2">
      <c r="A212" t="s">
        <v>294</v>
      </c>
      <c r="B212" t="s">
        <v>72</v>
      </c>
      <c r="D212" t="s">
        <v>60</v>
      </c>
      <c r="E212" t="s">
        <v>57</v>
      </c>
      <c r="F212" s="5">
        <v>3352</v>
      </c>
      <c r="G212">
        <v>3422</v>
      </c>
      <c r="W212">
        <v>2025</v>
      </c>
      <c r="X212">
        <v>7</v>
      </c>
      <c r="Y212">
        <v>7</v>
      </c>
      <c r="Z212">
        <v>0</v>
      </c>
      <c r="AA212">
        <v>0</v>
      </c>
      <c r="AB212">
        <v>0</v>
      </c>
      <c r="AC212">
        <v>0</v>
      </c>
    </row>
    <row r="213" spans="1:29" x14ac:dyDescent="0.2">
      <c r="A213" t="s">
        <v>295</v>
      </c>
      <c r="B213" t="s">
        <v>59</v>
      </c>
      <c r="C213" t="s">
        <v>90</v>
      </c>
      <c r="D213" t="s">
        <v>81</v>
      </c>
      <c r="E213" t="s">
        <v>91</v>
      </c>
      <c r="F213" s="5">
        <v>4872</v>
      </c>
      <c r="G213">
        <v>4968</v>
      </c>
      <c r="H213">
        <v>7</v>
      </c>
      <c r="I213">
        <v>23</v>
      </c>
      <c r="J213">
        <v>0</v>
      </c>
      <c r="K213">
        <v>0</v>
      </c>
      <c r="L213">
        <v>0</v>
      </c>
      <c r="M213">
        <v>30</v>
      </c>
      <c r="N213">
        <v>0</v>
      </c>
      <c r="O213">
        <v>2</v>
      </c>
      <c r="P213">
        <v>6</v>
      </c>
      <c r="Q213">
        <v>0</v>
      </c>
      <c r="R213">
        <v>0</v>
      </c>
      <c r="S213">
        <v>0</v>
      </c>
      <c r="T213">
        <v>8</v>
      </c>
      <c r="U213">
        <v>0</v>
      </c>
      <c r="V213">
        <v>0</v>
      </c>
      <c r="W213">
        <v>2025</v>
      </c>
      <c r="X213">
        <v>23</v>
      </c>
      <c r="Y213">
        <v>23</v>
      </c>
      <c r="Z213">
        <v>0</v>
      </c>
      <c r="AA213">
        <v>0</v>
      </c>
      <c r="AB213">
        <v>0</v>
      </c>
      <c r="AC213">
        <v>0</v>
      </c>
    </row>
    <row r="214" spans="1:29" x14ac:dyDescent="0.2">
      <c r="A214" t="s">
        <v>296</v>
      </c>
      <c r="B214" t="s">
        <v>83</v>
      </c>
      <c r="D214" t="s">
        <v>60</v>
      </c>
      <c r="E214" t="s">
        <v>57</v>
      </c>
      <c r="F214" s="5">
        <v>1748</v>
      </c>
      <c r="G214">
        <v>1732</v>
      </c>
      <c r="W214">
        <v>2025</v>
      </c>
      <c r="X214">
        <v>4</v>
      </c>
      <c r="Y214">
        <v>4</v>
      </c>
      <c r="Z214">
        <v>0</v>
      </c>
      <c r="AA214">
        <v>0</v>
      </c>
      <c r="AB214">
        <v>0</v>
      </c>
      <c r="AC214">
        <v>0</v>
      </c>
    </row>
    <row r="215" spans="1:29" x14ac:dyDescent="0.2">
      <c r="A215" t="s">
        <v>297</v>
      </c>
      <c r="B215" t="s">
        <v>68</v>
      </c>
      <c r="D215" t="s">
        <v>60</v>
      </c>
      <c r="E215" t="s">
        <v>91</v>
      </c>
      <c r="F215" s="5">
        <v>6056</v>
      </c>
      <c r="G215">
        <v>6015</v>
      </c>
      <c r="W215">
        <v>2025</v>
      </c>
      <c r="X215">
        <v>4</v>
      </c>
      <c r="Y215">
        <v>4</v>
      </c>
      <c r="Z215">
        <v>0</v>
      </c>
      <c r="AA215">
        <v>0</v>
      </c>
      <c r="AB215">
        <v>0</v>
      </c>
      <c r="AC215">
        <v>0</v>
      </c>
    </row>
    <row r="216" spans="1:29" x14ac:dyDescent="0.2">
      <c r="A216" t="s">
        <v>298</v>
      </c>
      <c r="B216" t="s">
        <v>72</v>
      </c>
      <c r="D216" t="s">
        <v>60</v>
      </c>
      <c r="E216" t="s">
        <v>57</v>
      </c>
      <c r="F216" s="5">
        <v>1367</v>
      </c>
      <c r="G216">
        <v>1168</v>
      </c>
      <c r="W216">
        <v>2025</v>
      </c>
      <c r="X216">
        <v>7</v>
      </c>
      <c r="Y216">
        <v>7</v>
      </c>
      <c r="Z216">
        <v>0</v>
      </c>
      <c r="AA216">
        <v>0</v>
      </c>
      <c r="AB216">
        <v>0</v>
      </c>
      <c r="AC216">
        <v>0</v>
      </c>
    </row>
    <row r="217" spans="1:29" x14ac:dyDescent="0.2">
      <c r="A217" t="s">
        <v>299</v>
      </c>
      <c r="B217" t="s">
        <v>72</v>
      </c>
      <c r="D217" t="s">
        <v>60</v>
      </c>
      <c r="E217" t="s">
        <v>57</v>
      </c>
      <c r="F217" s="5">
        <v>1305</v>
      </c>
      <c r="G217">
        <v>1455</v>
      </c>
      <c r="W217">
        <v>2025</v>
      </c>
      <c r="X217">
        <v>7</v>
      </c>
      <c r="Y217">
        <v>7</v>
      </c>
      <c r="Z217">
        <v>0</v>
      </c>
      <c r="AA217">
        <v>0</v>
      </c>
      <c r="AB217">
        <v>0</v>
      </c>
      <c r="AC217">
        <v>0</v>
      </c>
    </row>
    <row r="218" spans="1:29" x14ac:dyDescent="0.2">
      <c r="A218" t="s">
        <v>300</v>
      </c>
      <c r="B218" t="s">
        <v>100</v>
      </c>
      <c r="D218" t="s">
        <v>60</v>
      </c>
      <c r="E218" t="s">
        <v>57</v>
      </c>
      <c r="F218" s="5">
        <v>988</v>
      </c>
      <c r="G218">
        <v>805</v>
      </c>
      <c r="W218">
        <v>2025</v>
      </c>
      <c r="X218">
        <v>4</v>
      </c>
      <c r="Y218">
        <v>4</v>
      </c>
      <c r="Z218">
        <v>0</v>
      </c>
      <c r="AA218">
        <v>0</v>
      </c>
      <c r="AB218">
        <v>0</v>
      </c>
      <c r="AC218">
        <v>0</v>
      </c>
    </row>
    <row r="219" spans="1:29" x14ac:dyDescent="0.2">
      <c r="A219" t="s">
        <v>301</v>
      </c>
      <c r="B219" t="s">
        <v>68</v>
      </c>
      <c r="D219" t="s">
        <v>60</v>
      </c>
      <c r="E219" t="s">
        <v>57</v>
      </c>
      <c r="F219" s="5">
        <v>768</v>
      </c>
      <c r="G219">
        <v>755</v>
      </c>
      <c r="W219">
        <v>2025</v>
      </c>
      <c r="X219">
        <v>0</v>
      </c>
      <c r="Y219">
        <v>0</v>
      </c>
      <c r="Z219">
        <v>0</v>
      </c>
      <c r="AA219">
        <v>0</v>
      </c>
      <c r="AB219">
        <v>0</v>
      </c>
      <c r="AC219">
        <v>0</v>
      </c>
    </row>
    <row r="220" spans="1:29" x14ac:dyDescent="0.2">
      <c r="A220" t="s">
        <v>302</v>
      </c>
      <c r="B220" t="s">
        <v>83</v>
      </c>
      <c r="C220" t="s">
        <v>109</v>
      </c>
      <c r="D220" t="s">
        <v>81</v>
      </c>
      <c r="E220" t="s">
        <v>57</v>
      </c>
      <c r="F220" s="5">
        <v>69</v>
      </c>
      <c r="G220">
        <v>84</v>
      </c>
      <c r="H220">
        <v>2</v>
      </c>
      <c r="I220">
        <v>0</v>
      </c>
      <c r="J220">
        <v>0</v>
      </c>
      <c r="K220">
        <v>0</v>
      </c>
      <c r="L220">
        <v>0</v>
      </c>
      <c r="M220">
        <v>2</v>
      </c>
      <c r="N220">
        <v>0</v>
      </c>
      <c r="O220">
        <v>0</v>
      </c>
      <c r="P220">
        <v>0</v>
      </c>
      <c r="Q220">
        <v>0</v>
      </c>
      <c r="R220">
        <v>0</v>
      </c>
      <c r="S220">
        <v>0</v>
      </c>
      <c r="T220">
        <v>0</v>
      </c>
      <c r="U220">
        <v>0</v>
      </c>
      <c r="V220">
        <v>0</v>
      </c>
    </row>
    <row r="221" spans="1:29" x14ac:dyDescent="0.2">
      <c r="A221" t="s">
        <v>303</v>
      </c>
      <c r="B221" t="s">
        <v>116</v>
      </c>
      <c r="C221" t="s">
        <v>88</v>
      </c>
      <c r="D221" t="s">
        <v>81</v>
      </c>
      <c r="E221" t="s">
        <v>57</v>
      </c>
      <c r="F221" s="5">
        <v>636</v>
      </c>
      <c r="G221">
        <v>596</v>
      </c>
      <c r="H221">
        <v>1</v>
      </c>
      <c r="I221">
        <v>2</v>
      </c>
      <c r="J221">
        <v>2</v>
      </c>
      <c r="K221">
        <v>0</v>
      </c>
      <c r="L221">
        <v>0</v>
      </c>
      <c r="M221">
        <v>5</v>
      </c>
      <c r="N221">
        <v>2</v>
      </c>
      <c r="O221">
        <v>1</v>
      </c>
      <c r="P221">
        <v>0</v>
      </c>
      <c r="Q221">
        <v>0</v>
      </c>
      <c r="R221">
        <v>0</v>
      </c>
      <c r="S221">
        <v>0</v>
      </c>
      <c r="T221">
        <v>1</v>
      </c>
      <c r="U221">
        <v>0</v>
      </c>
      <c r="V221">
        <v>2</v>
      </c>
    </row>
    <row r="222" spans="1:29" x14ac:dyDescent="0.2">
      <c r="A222" t="s">
        <v>304</v>
      </c>
      <c r="B222" t="s">
        <v>79</v>
      </c>
      <c r="D222" t="s">
        <v>56</v>
      </c>
      <c r="E222" t="s">
        <v>57</v>
      </c>
      <c r="F222" s="5">
        <v>695</v>
      </c>
      <c r="G222">
        <v>800</v>
      </c>
    </row>
    <row r="223" spans="1:29" x14ac:dyDescent="0.2">
      <c r="A223" t="s">
        <v>305</v>
      </c>
      <c r="B223" t="s">
        <v>116</v>
      </c>
      <c r="D223" t="s">
        <v>56</v>
      </c>
      <c r="E223" t="s">
        <v>57</v>
      </c>
      <c r="F223" s="5">
        <v>567</v>
      </c>
      <c r="G223">
        <v>617</v>
      </c>
    </row>
    <row r="224" spans="1:29" x14ac:dyDescent="0.2">
      <c r="A224" t="s">
        <v>306</v>
      </c>
      <c r="B224" t="s">
        <v>100</v>
      </c>
      <c r="C224" t="s">
        <v>96</v>
      </c>
      <c r="D224" t="s">
        <v>81</v>
      </c>
      <c r="E224" t="s">
        <v>91</v>
      </c>
      <c r="F224" s="5">
        <v>4657</v>
      </c>
      <c r="G224">
        <v>4666</v>
      </c>
      <c r="H224">
        <v>0</v>
      </c>
      <c r="I224">
        <v>0</v>
      </c>
      <c r="J224">
        <v>0</v>
      </c>
      <c r="K224">
        <v>0</v>
      </c>
      <c r="L224">
        <v>0</v>
      </c>
      <c r="M224">
        <v>0</v>
      </c>
      <c r="N224">
        <v>0</v>
      </c>
      <c r="O224">
        <v>0</v>
      </c>
      <c r="P224">
        <v>0</v>
      </c>
      <c r="Q224">
        <v>0</v>
      </c>
      <c r="R224">
        <v>0</v>
      </c>
      <c r="S224">
        <v>0</v>
      </c>
      <c r="T224">
        <v>0</v>
      </c>
      <c r="U224">
        <v>0</v>
      </c>
      <c r="V224">
        <v>0</v>
      </c>
    </row>
    <row r="225" spans="1:29" x14ac:dyDescent="0.2">
      <c r="A225" t="s">
        <v>307</v>
      </c>
      <c r="B225" t="s">
        <v>70</v>
      </c>
      <c r="D225" t="s">
        <v>60</v>
      </c>
      <c r="E225" t="s">
        <v>57</v>
      </c>
      <c r="F225" s="5">
        <v>2647</v>
      </c>
      <c r="G225">
        <v>2709</v>
      </c>
      <c r="W225">
        <v>2025</v>
      </c>
      <c r="X225">
        <v>22</v>
      </c>
      <c r="Y225">
        <v>22</v>
      </c>
      <c r="Z225">
        <v>0</v>
      </c>
      <c r="AA225">
        <v>0</v>
      </c>
      <c r="AB225">
        <v>0</v>
      </c>
      <c r="AC225">
        <v>0</v>
      </c>
    </row>
    <row r="226" spans="1:29" x14ac:dyDescent="0.2">
      <c r="A226" t="s">
        <v>308</v>
      </c>
      <c r="B226" t="s">
        <v>62</v>
      </c>
      <c r="D226" t="s">
        <v>60</v>
      </c>
      <c r="E226" t="s">
        <v>57</v>
      </c>
      <c r="F226" s="5">
        <v>570</v>
      </c>
      <c r="G226">
        <v>613</v>
      </c>
      <c r="W226">
        <v>2025</v>
      </c>
      <c r="X226">
        <v>5</v>
      </c>
      <c r="Y226">
        <v>5</v>
      </c>
      <c r="Z226">
        <v>0</v>
      </c>
      <c r="AA226">
        <v>0</v>
      </c>
      <c r="AB226">
        <v>0</v>
      </c>
      <c r="AC226">
        <v>0</v>
      </c>
    </row>
    <row r="227" spans="1:29" x14ac:dyDescent="0.2">
      <c r="A227" t="s">
        <v>309</v>
      </c>
      <c r="B227" t="s">
        <v>62</v>
      </c>
      <c r="C227" t="s">
        <v>102</v>
      </c>
      <c r="D227" t="s">
        <v>81</v>
      </c>
      <c r="E227" t="s">
        <v>57</v>
      </c>
      <c r="F227" s="5">
        <v>1166</v>
      </c>
      <c r="G227">
        <v>1253</v>
      </c>
      <c r="H227">
        <v>1</v>
      </c>
      <c r="I227">
        <v>3</v>
      </c>
      <c r="J227">
        <v>0</v>
      </c>
      <c r="K227">
        <v>0</v>
      </c>
      <c r="L227">
        <v>0</v>
      </c>
      <c r="M227">
        <v>4</v>
      </c>
      <c r="N227">
        <v>0</v>
      </c>
      <c r="O227">
        <v>0</v>
      </c>
      <c r="P227">
        <v>0</v>
      </c>
      <c r="Q227">
        <v>0</v>
      </c>
      <c r="R227">
        <v>0</v>
      </c>
      <c r="S227">
        <v>0</v>
      </c>
      <c r="T227">
        <v>0</v>
      </c>
      <c r="U227">
        <v>0</v>
      </c>
      <c r="V227">
        <v>3</v>
      </c>
    </row>
    <row r="228" spans="1:29" x14ac:dyDescent="0.2">
      <c r="A228" t="s">
        <v>310</v>
      </c>
      <c r="B228" t="s">
        <v>72</v>
      </c>
      <c r="D228" t="s">
        <v>60</v>
      </c>
      <c r="E228" t="s">
        <v>57</v>
      </c>
      <c r="F228" s="5">
        <v>1333</v>
      </c>
      <c r="G228">
        <v>1415</v>
      </c>
      <c r="W228">
        <v>2025</v>
      </c>
      <c r="X228">
        <v>1</v>
      </c>
      <c r="Y228">
        <v>1</v>
      </c>
      <c r="Z228">
        <v>0</v>
      </c>
      <c r="AA228">
        <v>0</v>
      </c>
      <c r="AB228">
        <v>0</v>
      </c>
      <c r="AC228">
        <v>0</v>
      </c>
    </row>
    <row r="229" spans="1:29" x14ac:dyDescent="0.2">
      <c r="A229" t="s">
        <v>311</v>
      </c>
      <c r="B229" t="s">
        <v>59</v>
      </c>
      <c r="C229" t="s">
        <v>90</v>
      </c>
      <c r="D229" t="s">
        <v>81</v>
      </c>
      <c r="E229" t="s">
        <v>91</v>
      </c>
      <c r="F229" s="5">
        <v>11820</v>
      </c>
      <c r="G229">
        <v>12088</v>
      </c>
      <c r="H229">
        <v>7</v>
      </c>
      <c r="I229">
        <v>49</v>
      </c>
      <c r="J229">
        <v>10</v>
      </c>
      <c r="K229">
        <v>0</v>
      </c>
      <c r="L229">
        <v>0</v>
      </c>
      <c r="M229">
        <v>66</v>
      </c>
      <c r="N229">
        <v>0</v>
      </c>
      <c r="O229">
        <v>1</v>
      </c>
      <c r="P229">
        <v>17</v>
      </c>
      <c r="Q229">
        <v>0</v>
      </c>
      <c r="R229">
        <v>0</v>
      </c>
      <c r="S229">
        <v>0</v>
      </c>
      <c r="T229">
        <v>18</v>
      </c>
      <c r="U229">
        <v>0</v>
      </c>
      <c r="V229">
        <v>0</v>
      </c>
      <c r="W229">
        <v>2025</v>
      </c>
      <c r="X229">
        <v>58</v>
      </c>
      <c r="Y229">
        <v>48</v>
      </c>
      <c r="Z229">
        <v>10</v>
      </c>
      <c r="AA229">
        <v>10</v>
      </c>
      <c r="AB229">
        <v>0</v>
      </c>
      <c r="AC229">
        <v>0</v>
      </c>
    </row>
    <row r="230" spans="1:29" x14ac:dyDescent="0.2">
      <c r="A230" t="s">
        <v>312</v>
      </c>
      <c r="B230" t="s">
        <v>59</v>
      </c>
      <c r="C230" t="s">
        <v>90</v>
      </c>
      <c r="D230" t="s">
        <v>81</v>
      </c>
      <c r="E230" t="s">
        <v>57</v>
      </c>
      <c r="F230" s="5">
        <v>3684</v>
      </c>
      <c r="G230">
        <v>3716</v>
      </c>
      <c r="H230">
        <v>9</v>
      </c>
      <c r="I230">
        <v>30</v>
      </c>
      <c r="J230">
        <v>4</v>
      </c>
      <c r="K230">
        <v>0</v>
      </c>
      <c r="L230">
        <v>0</v>
      </c>
      <c r="M230">
        <v>43</v>
      </c>
      <c r="N230">
        <v>6</v>
      </c>
      <c r="O230">
        <v>1</v>
      </c>
      <c r="P230">
        <v>29</v>
      </c>
      <c r="Q230">
        <v>0</v>
      </c>
      <c r="R230">
        <v>0</v>
      </c>
      <c r="S230">
        <v>0</v>
      </c>
      <c r="T230">
        <v>30</v>
      </c>
      <c r="U230">
        <v>0</v>
      </c>
      <c r="V230">
        <v>8</v>
      </c>
      <c r="W230">
        <v>2025</v>
      </c>
      <c r="X230">
        <v>22</v>
      </c>
      <c r="Y230">
        <v>22</v>
      </c>
      <c r="Z230">
        <v>0</v>
      </c>
      <c r="AA230">
        <v>0</v>
      </c>
      <c r="AB230">
        <v>0</v>
      </c>
      <c r="AC230">
        <v>0</v>
      </c>
    </row>
    <row r="231" spans="1:29" x14ac:dyDescent="0.2">
      <c r="A231" t="s">
        <v>313</v>
      </c>
      <c r="B231" t="s">
        <v>100</v>
      </c>
      <c r="D231" t="s">
        <v>60</v>
      </c>
      <c r="E231" t="s">
        <v>57</v>
      </c>
      <c r="F231" s="5">
        <v>820</v>
      </c>
      <c r="G231">
        <v>1013</v>
      </c>
      <c r="W231">
        <v>2025</v>
      </c>
      <c r="X231">
        <v>12</v>
      </c>
      <c r="Y231">
        <v>8</v>
      </c>
      <c r="Z231">
        <v>4</v>
      </c>
      <c r="AA231">
        <v>0</v>
      </c>
      <c r="AB231">
        <v>4</v>
      </c>
      <c r="AC231">
        <v>0</v>
      </c>
    </row>
    <row r="232" spans="1:29" x14ac:dyDescent="0.2">
      <c r="A232" t="s">
        <v>314</v>
      </c>
      <c r="B232" t="s">
        <v>72</v>
      </c>
      <c r="D232" t="s">
        <v>85</v>
      </c>
      <c r="E232" t="s">
        <v>57</v>
      </c>
      <c r="F232" s="5">
        <v>138</v>
      </c>
      <c r="G232">
        <v>141</v>
      </c>
      <c r="M232">
        <v>2</v>
      </c>
    </row>
    <row r="233" spans="1:29" x14ac:dyDescent="0.2">
      <c r="A233" t="s">
        <v>315</v>
      </c>
      <c r="B233" t="s">
        <v>55</v>
      </c>
      <c r="D233" t="s">
        <v>56</v>
      </c>
      <c r="E233" t="s">
        <v>57</v>
      </c>
      <c r="F233" s="5">
        <v>17</v>
      </c>
      <c r="G233">
        <v>31</v>
      </c>
    </row>
    <row r="234" spans="1:29" x14ac:dyDescent="0.2">
      <c r="A234" t="s">
        <v>316</v>
      </c>
      <c r="B234" t="s">
        <v>59</v>
      </c>
      <c r="C234" t="s">
        <v>90</v>
      </c>
      <c r="D234" t="s">
        <v>81</v>
      </c>
      <c r="E234" t="s">
        <v>91</v>
      </c>
      <c r="F234" s="5">
        <v>10473</v>
      </c>
      <c r="G234">
        <v>11104</v>
      </c>
      <c r="H234">
        <v>3</v>
      </c>
      <c r="I234">
        <v>21</v>
      </c>
      <c r="J234">
        <v>0</v>
      </c>
      <c r="K234">
        <v>0</v>
      </c>
      <c r="L234">
        <v>10</v>
      </c>
      <c r="M234">
        <v>34</v>
      </c>
      <c r="N234">
        <v>0</v>
      </c>
      <c r="O234">
        <v>5</v>
      </c>
      <c r="P234">
        <v>19</v>
      </c>
      <c r="Q234">
        <v>2</v>
      </c>
      <c r="R234">
        <v>3</v>
      </c>
      <c r="S234">
        <v>0</v>
      </c>
      <c r="T234">
        <v>29</v>
      </c>
      <c r="U234">
        <v>3</v>
      </c>
      <c r="V234">
        <v>5</v>
      </c>
      <c r="W234">
        <v>2025</v>
      </c>
      <c r="X234">
        <v>191</v>
      </c>
      <c r="Y234">
        <v>36</v>
      </c>
      <c r="Z234">
        <v>155</v>
      </c>
      <c r="AA234">
        <v>0</v>
      </c>
      <c r="AB234">
        <v>0</v>
      </c>
      <c r="AC234">
        <v>155</v>
      </c>
    </row>
    <row r="235" spans="1:29" x14ac:dyDescent="0.2">
      <c r="A235" t="s">
        <v>83</v>
      </c>
      <c r="B235" t="s">
        <v>116</v>
      </c>
      <c r="D235" t="s">
        <v>56</v>
      </c>
      <c r="E235" t="s">
        <v>57</v>
      </c>
      <c r="F235" s="5">
        <v>825</v>
      </c>
      <c r="G235">
        <v>813</v>
      </c>
    </row>
    <row r="236" spans="1:29" x14ac:dyDescent="0.2">
      <c r="A236" t="s">
        <v>317</v>
      </c>
      <c r="B236" t="s">
        <v>72</v>
      </c>
      <c r="D236" t="s">
        <v>56</v>
      </c>
      <c r="E236" t="s">
        <v>57</v>
      </c>
      <c r="F236" s="5">
        <v>709</v>
      </c>
      <c r="G236">
        <v>646</v>
      </c>
    </row>
    <row r="237" spans="1:29" x14ac:dyDescent="0.2">
      <c r="A237" t="s">
        <v>318</v>
      </c>
      <c r="B237" t="s">
        <v>55</v>
      </c>
      <c r="D237" t="s">
        <v>85</v>
      </c>
      <c r="E237" t="s">
        <v>57</v>
      </c>
      <c r="F237" s="5">
        <v>181</v>
      </c>
      <c r="G237">
        <v>153</v>
      </c>
      <c r="M237">
        <v>4</v>
      </c>
    </row>
    <row r="238" spans="1:29" x14ac:dyDescent="0.2">
      <c r="A238" t="s">
        <v>319</v>
      </c>
      <c r="B238" t="s">
        <v>72</v>
      </c>
      <c r="D238" t="s">
        <v>85</v>
      </c>
      <c r="E238" t="s">
        <v>57</v>
      </c>
      <c r="F238" s="5">
        <v>99</v>
      </c>
      <c r="G238">
        <v>105</v>
      </c>
      <c r="M238">
        <v>15</v>
      </c>
    </row>
    <row r="239" spans="1:29" x14ac:dyDescent="0.2">
      <c r="A239" t="s">
        <v>320</v>
      </c>
      <c r="B239" t="s">
        <v>74</v>
      </c>
      <c r="C239" t="s">
        <v>109</v>
      </c>
      <c r="D239" t="s">
        <v>81</v>
      </c>
      <c r="E239" t="s">
        <v>57</v>
      </c>
      <c r="F239" s="5">
        <v>1782</v>
      </c>
      <c r="G239">
        <v>1805</v>
      </c>
      <c r="H239">
        <v>1</v>
      </c>
      <c r="I239">
        <v>13</v>
      </c>
      <c r="J239">
        <v>0</v>
      </c>
      <c r="K239">
        <v>0</v>
      </c>
      <c r="L239">
        <v>0</v>
      </c>
      <c r="M239">
        <v>14</v>
      </c>
      <c r="N239">
        <v>0</v>
      </c>
      <c r="O239">
        <v>0</v>
      </c>
      <c r="P239">
        <v>2</v>
      </c>
      <c r="Q239">
        <v>0</v>
      </c>
      <c r="R239">
        <v>0</v>
      </c>
      <c r="S239">
        <v>0</v>
      </c>
      <c r="T239">
        <v>2</v>
      </c>
      <c r="U239">
        <v>0</v>
      </c>
      <c r="V239">
        <v>0</v>
      </c>
      <c r="W239">
        <v>2025</v>
      </c>
      <c r="X239">
        <v>17</v>
      </c>
      <c r="Y239">
        <v>17</v>
      </c>
      <c r="Z239">
        <v>0</v>
      </c>
      <c r="AA239">
        <v>0</v>
      </c>
      <c r="AB239">
        <v>0</v>
      </c>
      <c r="AC239">
        <v>0</v>
      </c>
    </row>
    <row r="240" spans="1:29" x14ac:dyDescent="0.2">
      <c r="A240" t="s">
        <v>321</v>
      </c>
      <c r="B240" t="s">
        <v>59</v>
      </c>
      <c r="C240" t="s">
        <v>90</v>
      </c>
      <c r="D240" t="s">
        <v>81</v>
      </c>
      <c r="E240" t="s">
        <v>91</v>
      </c>
      <c r="F240" s="5">
        <v>6629</v>
      </c>
      <c r="G240">
        <v>6767</v>
      </c>
      <c r="H240">
        <v>2</v>
      </c>
      <c r="I240">
        <v>27</v>
      </c>
      <c r="J240">
        <v>1</v>
      </c>
      <c r="K240">
        <v>0</v>
      </c>
      <c r="L240">
        <v>0</v>
      </c>
      <c r="M240">
        <v>30</v>
      </c>
      <c r="N240">
        <v>0</v>
      </c>
      <c r="O240">
        <v>7</v>
      </c>
      <c r="P240">
        <v>25</v>
      </c>
      <c r="Q240">
        <v>0</v>
      </c>
      <c r="R240">
        <v>0</v>
      </c>
      <c r="S240">
        <v>0</v>
      </c>
      <c r="T240">
        <v>32</v>
      </c>
      <c r="U240">
        <v>0</v>
      </c>
      <c r="V240">
        <v>9</v>
      </c>
      <c r="W240">
        <v>2025</v>
      </c>
      <c r="X240">
        <v>37</v>
      </c>
      <c r="Y240">
        <v>37</v>
      </c>
      <c r="Z240">
        <v>0</v>
      </c>
      <c r="AA240">
        <v>0</v>
      </c>
      <c r="AB240">
        <v>0</v>
      </c>
      <c r="AC240">
        <v>0</v>
      </c>
    </row>
    <row r="241" spans="1:29" x14ac:dyDescent="0.2">
      <c r="A241" t="s">
        <v>322</v>
      </c>
      <c r="B241" t="s">
        <v>72</v>
      </c>
      <c r="D241" t="s">
        <v>60</v>
      </c>
      <c r="E241" t="s">
        <v>57</v>
      </c>
      <c r="F241" s="5">
        <v>925</v>
      </c>
      <c r="G241">
        <v>925</v>
      </c>
      <c r="W241">
        <v>2025</v>
      </c>
      <c r="X241">
        <v>2</v>
      </c>
      <c r="Y241">
        <v>2</v>
      </c>
      <c r="Z241">
        <v>0</v>
      </c>
      <c r="AA241">
        <v>0</v>
      </c>
      <c r="AB241">
        <v>0</v>
      </c>
      <c r="AC241">
        <v>0</v>
      </c>
    </row>
    <row r="242" spans="1:29" x14ac:dyDescent="0.2">
      <c r="A242" t="s">
        <v>323</v>
      </c>
      <c r="B242" t="s">
        <v>95</v>
      </c>
      <c r="C242" t="s">
        <v>96</v>
      </c>
      <c r="D242" t="s">
        <v>81</v>
      </c>
      <c r="E242" t="s">
        <v>57</v>
      </c>
      <c r="F242" s="5">
        <v>2285</v>
      </c>
      <c r="G242">
        <v>2368</v>
      </c>
      <c r="H242">
        <v>1</v>
      </c>
      <c r="I242">
        <v>23</v>
      </c>
      <c r="J242">
        <v>0</v>
      </c>
      <c r="K242">
        <v>0</v>
      </c>
      <c r="L242">
        <v>0</v>
      </c>
      <c r="M242">
        <v>24</v>
      </c>
      <c r="N242">
        <v>0</v>
      </c>
      <c r="O242">
        <v>1</v>
      </c>
      <c r="P242">
        <v>12</v>
      </c>
      <c r="Q242">
        <v>0</v>
      </c>
      <c r="R242">
        <v>0</v>
      </c>
      <c r="S242">
        <v>0</v>
      </c>
      <c r="T242">
        <v>13</v>
      </c>
      <c r="U242">
        <v>0</v>
      </c>
      <c r="V242">
        <v>0</v>
      </c>
      <c r="W242">
        <v>2025</v>
      </c>
      <c r="X242">
        <v>24</v>
      </c>
      <c r="Y242">
        <v>24</v>
      </c>
      <c r="Z242">
        <v>0</v>
      </c>
      <c r="AA242">
        <v>0</v>
      </c>
      <c r="AB242">
        <v>0</v>
      </c>
      <c r="AC242">
        <v>0</v>
      </c>
    </row>
    <row r="243" spans="1:29" x14ac:dyDescent="0.2">
      <c r="A243" t="s">
        <v>324</v>
      </c>
      <c r="B243" t="s">
        <v>72</v>
      </c>
      <c r="D243" t="s">
        <v>60</v>
      </c>
      <c r="E243" t="s">
        <v>57</v>
      </c>
      <c r="F243" s="5">
        <v>3069</v>
      </c>
      <c r="G243">
        <v>3221</v>
      </c>
      <c r="W243">
        <v>2025</v>
      </c>
      <c r="X243">
        <v>34</v>
      </c>
      <c r="Y243">
        <v>11</v>
      </c>
      <c r="Z243">
        <v>23</v>
      </c>
      <c r="AA243">
        <v>2</v>
      </c>
      <c r="AB243">
        <v>21</v>
      </c>
      <c r="AC243">
        <v>0</v>
      </c>
    </row>
    <row r="244" spans="1:29" x14ac:dyDescent="0.2">
      <c r="A244" t="s">
        <v>325</v>
      </c>
      <c r="B244" t="s">
        <v>95</v>
      </c>
      <c r="C244" t="s">
        <v>96</v>
      </c>
      <c r="D244" t="s">
        <v>81</v>
      </c>
      <c r="E244" t="s">
        <v>91</v>
      </c>
      <c r="F244" s="5">
        <v>38324</v>
      </c>
      <c r="G244">
        <v>38821</v>
      </c>
      <c r="H244">
        <v>3</v>
      </c>
      <c r="I244">
        <v>31</v>
      </c>
      <c r="J244">
        <v>0</v>
      </c>
      <c r="K244">
        <v>0</v>
      </c>
      <c r="L244">
        <v>152</v>
      </c>
      <c r="M244">
        <v>186</v>
      </c>
      <c r="N244">
        <v>104</v>
      </c>
      <c r="O244">
        <v>0</v>
      </c>
      <c r="P244">
        <v>0</v>
      </c>
      <c r="Q244">
        <v>0</v>
      </c>
      <c r="R244">
        <v>0</v>
      </c>
      <c r="S244">
        <v>0</v>
      </c>
      <c r="T244">
        <v>0</v>
      </c>
      <c r="U244">
        <v>0</v>
      </c>
      <c r="V244">
        <v>6</v>
      </c>
      <c r="W244">
        <v>2025</v>
      </c>
      <c r="X244">
        <v>184</v>
      </c>
      <c r="Y244">
        <v>32</v>
      </c>
      <c r="Z244">
        <v>152</v>
      </c>
      <c r="AA244">
        <v>0</v>
      </c>
      <c r="AB244">
        <v>0</v>
      </c>
      <c r="AC244">
        <v>152</v>
      </c>
    </row>
    <row r="245" spans="1:29" x14ac:dyDescent="0.2">
      <c r="A245" t="s">
        <v>326</v>
      </c>
      <c r="B245" t="s">
        <v>116</v>
      </c>
      <c r="D245" t="s">
        <v>56</v>
      </c>
      <c r="E245" t="s">
        <v>57</v>
      </c>
      <c r="F245" s="5">
        <v>969</v>
      </c>
      <c r="G245">
        <v>950</v>
      </c>
    </row>
    <row r="246" spans="1:29" x14ac:dyDescent="0.2">
      <c r="A246" t="s">
        <v>327</v>
      </c>
      <c r="B246" t="s">
        <v>59</v>
      </c>
      <c r="C246" t="s">
        <v>90</v>
      </c>
      <c r="D246" t="s">
        <v>81</v>
      </c>
      <c r="E246" t="s">
        <v>57</v>
      </c>
      <c r="F246" s="5">
        <v>3400</v>
      </c>
      <c r="G246">
        <v>3556</v>
      </c>
      <c r="H246">
        <v>1</v>
      </c>
      <c r="I246">
        <v>46</v>
      </c>
      <c r="J246">
        <v>1</v>
      </c>
      <c r="K246">
        <v>0</v>
      </c>
      <c r="L246">
        <v>0</v>
      </c>
      <c r="M246">
        <v>48</v>
      </c>
      <c r="N246">
        <v>0</v>
      </c>
      <c r="O246">
        <v>1</v>
      </c>
      <c r="P246">
        <v>50</v>
      </c>
      <c r="Q246">
        <v>0</v>
      </c>
      <c r="R246">
        <v>0</v>
      </c>
      <c r="S246">
        <v>0</v>
      </c>
      <c r="T246">
        <v>51</v>
      </c>
      <c r="U246">
        <v>0</v>
      </c>
      <c r="V246">
        <v>1</v>
      </c>
      <c r="W246">
        <v>2025</v>
      </c>
      <c r="X246">
        <v>14</v>
      </c>
      <c r="Y246">
        <v>14</v>
      </c>
      <c r="Z246">
        <v>0</v>
      </c>
      <c r="AA246">
        <v>0</v>
      </c>
      <c r="AB246">
        <v>0</v>
      </c>
      <c r="AC246">
        <v>0</v>
      </c>
    </row>
    <row r="247" spans="1:29" x14ac:dyDescent="0.2">
      <c r="A247" t="s">
        <v>328</v>
      </c>
      <c r="B247" t="s">
        <v>68</v>
      </c>
      <c r="D247" t="s">
        <v>60</v>
      </c>
      <c r="E247" t="s">
        <v>57</v>
      </c>
      <c r="F247" s="5">
        <v>1579</v>
      </c>
      <c r="G247">
        <v>1503</v>
      </c>
      <c r="W247">
        <v>2025</v>
      </c>
      <c r="X247">
        <v>0</v>
      </c>
      <c r="Y247">
        <v>0</v>
      </c>
      <c r="Z247">
        <v>0</v>
      </c>
      <c r="AA247">
        <v>0</v>
      </c>
      <c r="AB247">
        <v>0</v>
      </c>
      <c r="AC247">
        <v>0</v>
      </c>
    </row>
    <row r="248" spans="1:29" x14ac:dyDescent="0.2">
      <c r="A248" t="s">
        <v>329</v>
      </c>
      <c r="B248" t="s">
        <v>59</v>
      </c>
      <c r="C248" t="s">
        <v>90</v>
      </c>
      <c r="D248" t="s">
        <v>81</v>
      </c>
      <c r="E248" t="s">
        <v>57</v>
      </c>
      <c r="F248" s="5">
        <v>4017</v>
      </c>
      <c r="G248">
        <v>4140</v>
      </c>
      <c r="H248">
        <v>4</v>
      </c>
      <c r="I248">
        <v>18</v>
      </c>
      <c r="J248">
        <v>0</v>
      </c>
      <c r="K248">
        <v>0</v>
      </c>
      <c r="L248">
        <v>0</v>
      </c>
      <c r="M248">
        <v>22</v>
      </c>
      <c r="N248">
        <v>0</v>
      </c>
      <c r="O248">
        <v>3</v>
      </c>
      <c r="P248">
        <v>31</v>
      </c>
      <c r="Q248">
        <v>0</v>
      </c>
      <c r="R248">
        <v>0</v>
      </c>
      <c r="S248">
        <v>0</v>
      </c>
      <c r="T248">
        <v>34</v>
      </c>
      <c r="U248">
        <v>0</v>
      </c>
      <c r="V248">
        <v>0</v>
      </c>
      <c r="W248">
        <v>2025</v>
      </c>
      <c r="X248">
        <v>20</v>
      </c>
      <c r="Y248">
        <v>20</v>
      </c>
      <c r="Z248">
        <v>0</v>
      </c>
      <c r="AA248">
        <v>0</v>
      </c>
      <c r="AB248">
        <v>0</v>
      </c>
      <c r="AC248">
        <v>0</v>
      </c>
    </row>
    <row r="249" spans="1:29" x14ac:dyDescent="0.2">
      <c r="A249" t="s">
        <v>70</v>
      </c>
      <c r="B249" t="s">
        <v>72</v>
      </c>
      <c r="D249" t="s">
        <v>60</v>
      </c>
      <c r="E249" t="s">
        <v>91</v>
      </c>
      <c r="F249" s="5">
        <v>4890</v>
      </c>
      <c r="G249">
        <v>4960</v>
      </c>
      <c r="W249">
        <v>2025</v>
      </c>
      <c r="X249">
        <v>11</v>
      </c>
      <c r="Y249">
        <v>11</v>
      </c>
      <c r="Z249">
        <v>0</v>
      </c>
      <c r="AA249">
        <v>0</v>
      </c>
      <c r="AB249">
        <v>0</v>
      </c>
      <c r="AC249">
        <v>0</v>
      </c>
    </row>
    <row r="250" spans="1:29" x14ac:dyDescent="0.2">
      <c r="A250" t="s">
        <v>330</v>
      </c>
      <c r="B250" t="s">
        <v>77</v>
      </c>
      <c r="D250" t="s">
        <v>85</v>
      </c>
      <c r="E250" t="s">
        <v>57</v>
      </c>
      <c r="F250" s="5">
        <v>47</v>
      </c>
      <c r="G250">
        <v>40</v>
      </c>
      <c r="M250">
        <v>1</v>
      </c>
    </row>
    <row r="251" spans="1:29" x14ac:dyDescent="0.2">
      <c r="A251" t="s">
        <v>331</v>
      </c>
      <c r="B251" t="s">
        <v>116</v>
      </c>
      <c r="D251" t="s">
        <v>60</v>
      </c>
      <c r="E251" t="s">
        <v>57</v>
      </c>
      <c r="F251" s="5">
        <v>2396</v>
      </c>
      <c r="G251">
        <v>2417</v>
      </c>
      <c r="W251">
        <v>2025</v>
      </c>
      <c r="X251">
        <v>23</v>
      </c>
      <c r="Y251">
        <v>23</v>
      </c>
      <c r="Z251">
        <v>0</v>
      </c>
      <c r="AA251">
        <v>0</v>
      </c>
      <c r="AB251">
        <v>0</v>
      </c>
      <c r="AC251">
        <v>0</v>
      </c>
    </row>
    <row r="252" spans="1:29" x14ac:dyDescent="0.2">
      <c r="A252" t="s">
        <v>332</v>
      </c>
      <c r="B252" t="s">
        <v>68</v>
      </c>
      <c r="D252" t="s">
        <v>60</v>
      </c>
      <c r="E252" t="s">
        <v>57</v>
      </c>
      <c r="F252" s="5">
        <v>1226</v>
      </c>
      <c r="G252">
        <v>957</v>
      </c>
      <c r="W252">
        <v>2025</v>
      </c>
      <c r="X252">
        <v>2</v>
      </c>
      <c r="Y252">
        <v>2</v>
      </c>
      <c r="Z252">
        <v>0</v>
      </c>
      <c r="AA252">
        <v>0</v>
      </c>
      <c r="AB252">
        <v>0</v>
      </c>
      <c r="AC252">
        <v>0</v>
      </c>
    </row>
    <row r="253" spans="1:29" x14ac:dyDescent="0.2">
      <c r="A253" t="s">
        <v>333</v>
      </c>
      <c r="B253" t="s">
        <v>95</v>
      </c>
      <c r="D253" t="s">
        <v>60</v>
      </c>
      <c r="E253" t="s">
        <v>91</v>
      </c>
      <c r="F253" s="5">
        <v>9750</v>
      </c>
      <c r="G253">
        <v>9864</v>
      </c>
      <c r="W253">
        <v>2025</v>
      </c>
      <c r="X253">
        <v>13</v>
      </c>
      <c r="Y253">
        <v>13</v>
      </c>
      <c r="Z253">
        <v>0</v>
      </c>
      <c r="AA253">
        <v>0</v>
      </c>
      <c r="AB253">
        <v>0</v>
      </c>
      <c r="AC253">
        <v>0</v>
      </c>
    </row>
    <row r="254" spans="1:29" x14ac:dyDescent="0.2">
      <c r="A254" t="s">
        <v>334</v>
      </c>
      <c r="B254" t="s">
        <v>64</v>
      </c>
      <c r="D254" t="s">
        <v>60</v>
      </c>
      <c r="E254" t="s">
        <v>57</v>
      </c>
      <c r="F254" s="5">
        <v>3680</v>
      </c>
      <c r="G254">
        <v>3770</v>
      </c>
      <c r="W254">
        <v>2025</v>
      </c>
      <c r="X254">
        <v>22</v>
      </c>
      <c r="Y254">
        <v>22</v>
      </c>
      <c r="Z254">
        <v>0</v>
      </c>
      <c r="AA254">
        <v>0</v>
      </c>
      <c r="AB254">
        <v>0</v>
      </c>
      <c r="AC254">
        <v>0</v>
      </c>
    </row>
    <row r="255" spans="1:29" x14ac:dyDescent="0.2">
      <c r="A255" t="s">
        <v>335</v>
      </c>
      <c r="B255" t="s">
        <v>68</v>
      </c>
      <c r="D255" t="s">
        <v>60</v>
      </c>
      <c r="E255" t="s">
        <v>57</v>
      </c>
      <c r="F255" s="5">
        <v>887</v>
      </c>
      <c r="G255">
        <v>1007</v>
      </c>
      <c r="W255">
        <v>2025</v>
      </c>
      <c r="X255">
        <v>2</v>
      </c>
      <c r="Y255">
        <v>2</v>
      </c>
      <c r="Z255">
        <v>0</v>
      </c>
      <c r="AA255">
        <v>0</v>
      </c>
      <c r="AB255">
        <v>0</v>
      </c>
      <c r="AC255">
        <v>0</v>
      </c>
    </row>
    <row r="256" spans="1:29" x14ac:dyDescent="0.2">
      <c r="A256" t="s">
        <v>336</v>
      </c>
      <c r="B256" t="s">
        <v>95</v>
      </c>
      <c r="D256" t="s">
        <v>60</v>
      </c>
      <c r="E256" t="s">
        <v>57</v>
      </c>
      <c r="F256" s="5">
        <v>1868</v>
      </c>
      <c r="G256">
        <v>2203</v>
      </c>
      <c r="W256">
        <v>2025</v>
      </c>
      <c r="X256">
        <v>8</v>
      </c>
      <c r="Y256">
        <v>8</v>
      </c>
      <c r="Z256">
        <v>0</v>
      </c>
      <c r="AA256">
        <v>0</v>
      </c>
      <c r="AB256">
        <v>0</v>
      </c>
      <c r="AC256">
        <v>0</v>
      </c>
    </row>
    <row r="257" spans="1:29" x14ac:dyDescent="0.2">
      <c r="A257" t="s">
        <v>337</v>
      </c>
      <c r="B257" t="s">
        <v>95</v>
      </c>
      <c r="D257" t="s">
        <v>60</v>
      </c>
      <c r="E257" t="s">
        <v>57</v>
      </c>
      <c r="F257" s="5">
        <v>3102</v>
      </c>
      <c r="G257">
        <v>3169</v>
      </c>
      <c r="W257">
        <v>2025</v>
      </c>
      <c r="X257">
        <v>19</v>
      </c>
      <c r="Y257">
        <v>17</v>
      </c>
      <c r="Z257">
        <v>2</v>
      </c>
      <c r="AA257">
        <v>2</v>
      </c>
      <c r="AB257">
        <v>0</v>
      </c>
      <c r="AC257">
        <v>0</v>
      </c>
    </row>
    <row r="258" spans="1:29" x14ac:dyDescent="0.2">
      <c r="A258" t="s">
        <v>338</v>
      </c>
      <c r="B258" t="s">
        <v>104</v>
      </c>
      <c r="C258" t="s">
        <v>140</v>
      </c>
      <c r="D258" t="s">
        <v>81</v>
      </c>
      <c r="E258" t="s">
        <v>57</v>
      </c>
      <c r="F258" s="5">
        <v>249</v>
      </c>
      <c r="G258">
        <v>233</v>
      </c>
      <c r="H258">
        <v>0</v>
      </c>
      <c r="I258">
        <v>5</v>
      </c>
      <c r="J258">
        <v>0</v>
      </c>
      <c r="K258">
        <v>0</v>
      </c>
      <c r="L258">
        <v>0</v>
      </c>
      <c r="M258">
        <v>5</v>
      </c>
      <c r="N258">
        <v>0</v>
      </c>
      <c r="O258">
        <v>0</v>
      </c>
      <c r="P258">
        <v>3</v>
      </c>
      <c r="Q258">
        <v>0</v>
      </c>
      <c r="R258">
        <v>0</v>
      </c>
      <c r="S258">
        <v>0</v>
      </c>
      <c r="T258">
        <v>3</v>
      </c>
      <c r="U258">
        <v>0</v>
      </c>
      <c r="V258">
        <v>0</v>
      </c>
      <c r="W258">
        <v>2025</v>
      </c>
      <c r="X258">
        <v>1</v>
      </c>
      <c r="Y258">
        <v>1</v>
      </c>
      <c r="Z258">
        <v>0</v>
      </c>
      <c r="AA258">
        <v>0</v>
      </c>
      <c r="AB258">
        <v>0</v>
      </c>
      <c r="AC258">
        <v>0</v>
      </c>
    </row>
    <row r="259" spans="1:29" x14ac:dyDescent="0.2">
      <c r="A259" t="s">
        <v>339</v>
      </c>
      <c r="B259" t="s">
        <v>70</v>
      </c>
      <c r="D259" t="s">
        <v>56</v>
      </c>
      <c r="E259" t="s">
        <v>57</v>
      </c>
      <c r="F259" s="5">
        <v>0</v>
      </c>
      <c r="G259">
        <v>2</v>
      </c>
    </row>
    <row r="260" spans="1:29" x14ac:dyDescent="0.2">
      <c r="A260" t="s">
        <v>340</v>
      </c>
      <c r="B260" t="s">
        <v>77</v>
      </c>
      <c r="D260" t="s">
        <v>60</v>
      </c>
      <c r="E260" t="s">
        <v>57</v>
      </c>
      <c r="F260" s="5">
        <v>1353</v>
      </c>
      <c r="G260">
        <v>1156</v>
      </c>
      <c r="W260">
        <v>2025</v>
      </c>
      <c r="X260">
        <v>14</v>
      </c>
      <c r="Y260">
        <v>14</v>
      </c>
      <c r="Z260">
        <v>0</v>
      </c>
      <c r="AA260">
        <v>0</v>
      </c>
      <c r="AB260">
        <v>0</v>
      </c>
      <c r="AC260">
        <v>0</v>
      </c>
    </row>
    <row r="261" spans="1:29" x14ac:dyDescent="0.2">
      <c r="A261" t="s">
        <v>341</v>
      </c>
      <c r="B261" t="s">
        <v>72</v>
      </c>
      <c r="D261" t="s">
        <v>60</v>
      </c>
      <c r="E261" t="s">
        <v>57</v>
      </c>
      <c r="F261" s="5">
        <v>378</v>
      </c>
      <c r="G261">
        <v>386</v>
      </c>
      <c r="W261">
        <v>2025</v>
      </c>
      <c r="X261">
        <v>5</v>
      </c>
      <c r="Y261">
        <v>5</v>
      </c>
      <c r="Z261">
        <v>0</v>
      </c>
      <c r="AA261">
        <v>0</v>
      </c>
      <c r="AB261">
        <v>0</v>
      </c>
      <c r="AC261">
        <v>0</v>
      </c>
    </row>
    <row r="262" spans="1:29" x14ac:dyDescent="0.2">
      <c r="A262" t="s">
        <v>342</v>
      </c>
      <c r="B262" t="s">
        <v>62</v>
      </c>
      <c r="C262" t="s">
        <v>102</v>
      </c>
      <c r="D262" t="s">
        <v>81</v>
      </c>
      <c r="E262" t="s">
        <v>57</v>
      </c>
      <c r="F262" s="5">
        <v>1346</v>
      </c>
      <c r="G262">
        <v>1243</v>
      </c>
      <c r="H262">
        <v>8</v>
      </c>
      <c r="I262">
        <v>9</v>
      </c>
      <c r="J262">
        <v>0</v>
      </c>
      <c r="K262">
        <v>0</v>
      </c>
      <c r="L262">
        <v>0</v>
      </c>
      <c r="M262">
        <v>17</v>
      </c>
      <c r="N262">
        <v>0</v>
      </c>
      <c r="O262">
        <v>7</v>
      </c>
      <c r="P262">
        <v>5</v>
      </c>
      <c r="Q262">
        <v>0</v>
      </c>
      <c r="R262">
        <v>0</v>
      </c>
      <c r="S262">
        <v>0</v>
      </c>
      <c r="T262">
        <v>12</v>
      </c>
      <c r="U262">
        <v>0</v>
      </c>
      <c r="V262">
        <v>3</v>
      </c>
    </row>
    <row r="263" spans="1:29" x14ac:dyDescent="0.2">
      <c r="A263" t="s">
        <v>343</v>
      </c>
      <c r="B263" t="s">
        <v>68</v>
      </c>
      <c r="D263" t="s">
        <v>60</v>
      </c>
      <c r="E263" t="s">
        <v>57</v>
      </c>
      <c r="F263" s="5">
        <v>444</v>
      </c>
      <c r="G263">
        <v>447</v>
      </c>
      <c r="W263">
        <v>2025</v>
      </c>
      <c r="X263">
        <v>0</v>
      </c>
      <c r="Y263">
        <v>0</v>
      </c>
      <c r="Z263">
        <v>0</v>
      </c>
      <c r="AA263">
        <v>0</v>
      </c>
      <c r="AB263">
        <v>0</v>
      </c>
      <c r="AC263">
        <v>0</v>
      </c>
    </row>
    <row r="264" spans="1:29" x14ac:dyDescent="0.2">
      <c r="A264" t="s">
        <v>344</v>
      </c>
      <c r="B264" t="s">
        <v>59</v>
      </c>
      <c r="C264" t="s">
        <v>90</v>
      </c>
      <c r="D264" t="s">
        <v>81</v>
      </c>
      <c r="E264" t="s">
        <v>91</v>
      </c>
      <c r="F264" s="5">
        <v>4612</v>
      </c>
      <c r="G264">
        <v>4693</v>
      </c>
      <c r="H264">
        <v>15</v>
      </c>
      <c r="I264">
        <v>20</v>
      </c>
      <c r="J264">
        <v>0</v>
      </c>
      <c r="K264">
        <v>0</v>
      </c>
      <c r="L264">
        <v>0</v>
      </c>
      <c r="M264">
        <v>35</v>
      </c>
      <c r="N264">
        <v>0</v>
      </c>
      <c r="O264">
        <v>11</v>
      </c>
      <c r="P264">
        <v>26</v>
      </c>
      <c r="Q264">
        <v>0</v>
      </c>
      <c r="R264">
        <v>0</v>
      </c>
      <c r="S264">
        <v>0</v>
      </c>
      <c r="T264">
        <v>37</v>
      </c>
      <c r="U264">
        <v>0</v>
      </c>
      <c r="V264">
        <v>2</v>
      </c>
      <c r="W264">
        <v>2025</v>
      </c>
      <c r="X264">
        <v>39</v>
      </c>
      <c r="Y264">
        <v>39</v>
      </c>
      <c r="Z264">
        <v>0</v>
      </c>
      <c r="AA264">
        <v>0</v>
      </c>
      <c r="AB264">
        <v>0</v>
      </c>
      <c r="AC264">
        <v>0</v>
      </c>
    </row>
    <row r="265" spans="1:29" x14ac:dyDescent="0.2">
      <c r="A265" t="s">
        <v>345</v>
      </c>
      <c r="B265" t="s">
        <v>62</v>
      </c>
      <c r="D265" t="s">
        <v>60</v>
      </c>
      <c r="E265" t="s">
        <v>57</v>
      </c>
      <c r="F265" s="5">
        <v>2020</v>
      </c>
      <c r="G265">
        <v>2069</v>
      </c>
      <c r="W265">
        <v>2025</v>
      </c>
      <c r="X265">
        <v>2</v>
      </c>
      <c r="Y265">
        <v>2</v>
      </c>
      <c r="Z265">
        <v>0</v>
      </c>
      <c r="AA265">
        <v>0</v>
      </c>
      <c r="AB265">
        <v>0</v>
      </c>
      <c r="AC265">
        <v>0</v>
      </c>
    </row>
    <row r="266" spans="1:29" x14ac:dyDescent="0.2">
      <c r="A266" t="s">
        <v>346</v>
      </c>
      <c r="B266" t="s">
        <v>62</v>
      </c>
      <c r="D266" t="s">
        <v>60</v>
      </c>
      <c r="E266" t="s">
        <v>57</v>
      </c>
      <c r="F266" s="5">
        <v>1016</v>
      </c>
      <c r="G266">
        <v>1008</v>
      </c>
      <c r="W266">
        <v>2025</v>
      </c>
      <c r="X266">
        <v>7</v>
      </c>
      <c r="Y266">
        <v>7</v>
      </c>
      <c r="Z266">
        <v>0</v>
      </c>
      <c r="AA266">
        <v>0</v>
      </c>
      <c r="AB266">
        <v>0</v>
      </c>
      <c r="AC266">
        <v>0</v>
      </c>
    </row>
    <row r="267" spans="1:29" x14ac:dyDescent="0.2">
      <c r="A267" t="s">
        <v>347</v>
      </c>
      <c r="B267" t="s">
        <v>68</v>
      </c>
      <c r="D267" t="s">
        <v>85</v>
      </c>
      <c r="E267" t="s">
        <v>57</v>
      </c>
      <c r="F267" s="5">
        <v>79</v>
      </c>
      <c r="G267">
        <v>60</v>
      </c>
      <c r="M267">
        <v>1</v>
      </c>
    </row>
    <row r="268" spans="1:29" x14ac:dyDescent="0.2">
      <c r="A268" t="s">
        <v>348</v>
      </c>
      <c r="B268" t="s">
        <v>68</v>
      </c>
      <c r="D268" t="s">
        <v>60</v>
      </c>
      <c r="E268" t="s">
        <v>57</v>
      </c>
      <c r="F268" s="5">
        <v>3853</v>
      </c>
      <c r="G268">
        <v>3856</v>
      </c>
      <c r="W268">
        <v>2025</v>
      </c>
      <c r="X268">
        <v>2</v>
      </c>
      <c r="Y268">
        <v>2</v>
      </c>
      <c r="Z268">
        <v>0</v>
      </c>
      <c r="AA268">
        <v>0</v>
      </c>
      <c r="AB268">
        <v>0</v>
      </c>
      <c r="AC268">
        <v>0</v>
      </c>
    </row>
    <row r="269" spans="1:29" x14ac:dyDescent="0.2">
      <c r="A269" t="s">
        <v>349</v>
      </c>
      <c r="B269" t="s">
        <v>79</v>
      </c>
      <c r="C269" t="s">
        <v>80</v>
      </c>
      <c r="D269" t="s">
        <v>81</v>
      </c>
      <c r="E269" t="s">
        <v>91</v>
      </c>
      <c r="F269" s="5">
        <v>4782</v>
      </c>
      <c r="G269">
        <v>4845</v>
      </c>
      <c r="H269">
        <v>0</v>
      </c>
      <c r="I269">
        <v>18</v>
      </c>
      <c r="J269">
        <v>1</v>
      </c>
      <c r="K269">
        <v>0</v>
      </c>
      <c r="L269">
        <v>0</v>
      </c>
      <c r="M269">
        <v>19</v>
      </c>
      <c r="N269">
        <v>0</v>
      </c>
      <c r="O269">
        <v>0</v>
      </c>
      <c r="P269">
        <v>0</v>
      </c>
      <c r="Q269">
        <v>0</v>
      </c>
      <c r="R269">
        <v>0</v>
      </c>
      <c r="S269">
        <v>0</v>
      </c>
      <c r="T269">
        <v>0</v>
      </c>
      <c r="U269">
        <v>0</v>
      </c>
      <c r="V269">
        <v>3</v>
      </c>
      <c r="W269">
        <v>2025</v>
      </c>
      <c r="X269">
        <v>18</v>
      </c>
      <c r="Y269">
        <v>18</v>
      </c>
      <c r="Z269">
        <v>0</v>
      </c>
      <c r="AA269">
        <v>0</v>
      </c>
      <c r="AB269">
        <v>0</v>
      </c>
      <c r="AC269">
        <v>0</v>
      </c>
    </row>
    <row r="270" spans="1:29" x14ac:dyDescent="0.2">
      <c r="A270" t="s">
        <v>350</v>
      </c>
      <c r="B270" t="s">
        <v>64</v>
      </c>
      <c r="C270" t="s">
        <v>80</v>
      </c>
      <c r="D270" t="s">
        <v>81</v>
      </c>
      <c r="E270" t="s">
        <v>57</v>
      </c>
      <c r="F270" s="5">
        <v>2424</v>
      </c>
      <c r="G270">
        <v>2494</v>
      </c>
      <c r="H270">
        <v>2</v>
      </c>
      <c r="I270">
        <v>2</v>
      </c>
      <c r="J270">
        <v>0</v>
      </c>
      <c r="K270">
        <v>0</v>
      </c>
      <c r="L270">
        <v>0</v>
      </c>
      <c r="M270">
        <v>4</v>
      </c>
      <c r="N270">
        <v>0</v>
      </c>
      <c r="O270">
        <v>1</v>
      </c>
      <c r="P270">
        <v>1</v>
      </c>
      <c r="Q270">
        <v>0</v>
      </c>
      <c r="R270">
        <v>0</v>
      </c>
      <c r="S270">
        <v>0</v>
      </c>
      <c r="T270">
        <v>2</v>
      </c>
      <c r="U270">
        <v>0</v>
      </c>
      <c r="V270">
        <v>3</v>
      </c>
      <c r="W270">
        <v>2025</v>
      </c>
      <c r="X270">
        <v>4</v>
      </c>
      <c r="Y270">
        <v>4</v>
      </c>
      <c r="Z270">
        <v>0</v>
      </c>
      <c r="AA270">
        <v>0</v>
      </c>
      <c r="AB270">
        <v>0</v>
      </c>
      <c r="AC270">
        <v>0</v>
      </c>
    </row>
    <row r="271" spans="1:29" x14ac:dyDescent="0.2">
      <c r="A271" t="s">
        <v>351</v>
      </c>
      <c r="B271" t="s">
        <v>68</v>
      </c>
      <c r="D271" t="s">
        <v>60</v>
      </c>
      <c r="E271" t="s">
        <v>57</v>
      </c>
      <c r="F271" s="5">
        <v>1884</v>
      </c>
      <c r="G271">
        <v>1904</v>
      </c>
      <c r="W271">
        <v>2025</v>
      </c>
      <c r="X271">
        <v>0</v>
      </c>
      <c r="Y271">
        <v>0</v>
      </c>
      <c r="Z271">
        <v>0</v>
      </c>
      <c r="AA271">
        <v>0</v>
      </c>
      <c r="AB271">
        <v>0</v>
      </c>
      <c r="AC271">
        <v>0</v>
      </c>
    </row>
    <row r="272" spans="1:29" x14ac:dyDescent="0.2">
      <c r="A272" t="s">
        <v>352</v>
      </c>
      <c r="B272" t="s">
        <v>74</v>
      </c>
      <c r="C272" t="s">
        <v>109</v>
      </c>
      <c r="D272" t="s">
        <v>81</v>
      </c>
      <c r="E272" t="s">
        <v>57</v>
      </c>
      <c r="F272" s="5">
        <v>724</v>
      </c>
      <c r="G272">
        <v>501</v>
      </c>
      <c r="H272">
        <v>0</v>
      </c>
      <c r="I272">
        <v>3</v>
      </c>
      <c r="J272">
        <v>0</v>
      </c>
      <c r="K272">
        <v>0</v>
      </c>
      <c r="L272">
        <v>0</v>
      </c>
      <c r="M272">
        <v>3</v>
      </c>
      <c r="N272">
        <v>0</v>
      </c>
      <c r="O272">
        <v>0</v>
      </c>
      <c r="P272">
        <v>0</v>
      </c>
      <c r="Q272">
        <v>0</v>
      </c>
      <c r="R272">
        <v>0</v>
      </c>
      <c r="S272">
        <v>0</v>
      </c>
      <c r="T272">
        <v>0</v>
      </c>
      <c r="U272">
        <v>0</v>
      </c>
      <c r="V272">
        <v>0</v>
      </c>
      <c r="W272">
        <v>2025</v>
      </c>
      <c r="X272">
        <v>3</v>
      </c>
      <c r="Y272">
        <v>3</v>
      </c>
      <c r="Z272">
        <v>0</v>
      </c>
      <c r="AA272">
        <v>0</v>
      </c>
      <c r="AB272">
        <v>0</v>
      </c>
      <c r="AC272">
        <v>0</v>
      </c>
    </row>
    <row r="273" spans="1:29" x14ac:dyDescent="0.2">
      <c r="A273" t="s">
        <v>353</v>
      </c>
      <c r="B273" t="s">
        <v>68</v>
      </c>
      <c r="D273" t="s">
        <v>60</v>
      </c>
      <c r="E273" t="s">
        <v>57</v>
      </c>
      <c r="F273" s="5">
        <v>1398</v>
      </c>
      <c r="G273">
        <v>1324</v>
      </c>
      <c r="W273">
        <v>2025</v>
      </c>
      <c r="X273">
        <v>0</v>
      </c>
      <c r="Y273">
        <v>0</v>
      </c>
      <c r="Z273">
        <v>0</v>
      </c>
      <c r="AA273">
        <v>0</v>
      </c>
      <c r="AB273">
        <v>0</v>
      </c>
      <c r="AC273">
        <v>0</v>
      </c>
    </row>
    <row r="274" spans="1:29" x14ac:dyDescent="0.2">
      <c r="A274" t="s">
        <v>354</v>
      </c>
      <c r="B274" t="s">
        <v>74</v>
      </c>
      <c r="D274" t="s">
        <v>56</v>
      </c>
      <c r="E274" t="s">
        <v>57</v>
      </c>
      <c r="F274" s="5">
        <v>0</v>
      </c>
      <c r="G274">
        <v>0</v>
      </c>
    </row>
    <row r="275" spans="1:29" x14ac:dyDescent="0.2">
      <c r="A275" t="s">
        <v>355</v>
      </c>
      <c r="B275" t="s">
        <v>62</v>
      </c>
      <c r="D275" t="s">
        <v>56</v>
      </c>
      <c r="E275" t="s">
        <v>57</v>
      </c>
      <c r="F275" s="5">
        <v>499</v>
      </c>
      <c r="G275">
        <v>534</v>
      </c>
    </row>
    <row r="276" spans="1:29" x14ac:dyDescent="0.2">
      <c r="A276" t="s">
        <v>356</v>
      </c>
      <c r="B276" t="s">
        <v>68</v>
      </c>
      <c r="D276" t="s">
        <v>60</v>
      </c>
      <c r="E276" t="s">
        <v>57</v>
      </c>
      <c r="F276" s="5">
        <v>258</v>
      </c>
      <c r="G276">
        <v>205</v>
      </c>
      <c r="W276">
        <v>2025</v>
      </c>
      <c r="X276">
        <v>1</v>
      </c>
      <c r="Y276">
        <v>1</v>
      </c>
      <c r="Z276">
        <v>0</v>
      </c>
      <c r="AA276">
        <v>0</v>
      </c>
      <c r="AB276">
        <v>0</v>
      </c>
      <c r="AC276">
        <v>0</v>
      </c>
    </row>
    <row r="277" spans="1:29" x14ac:dyDescent="0.2">
      <c r="A277" t="s">
        <v>357</v>
      </c>
      <c r="B277" t="s">
        <v>83</v>
      </c>
      <c r="C277" t="s">
        <v>88</v>
      </c>
      <c r="D277" t="s">
        <v>81</v>
      </c>
      <c r="E277" t="s">
        <v>57</v>
      </c>
      <c r="F277" s="5">
        <v>48</v>
      </c>
      <c r="G277">
        <v>50</v>
      </c>
      <c r="H277">
        <v>0</v>
      </c>
      <c r="I277">
        <v>0</v>
      </c>
      <c r="J277">
        <v>0</v>
      </c>
      <c r="K277">
        <v>0</v>
      </c>
      <c r="L277">
        <v>0</v>
      </c>
      <c r="M277">
        <v>0</v>
      </c>
    </row>
    <row r="278" spans="1:29" x14ac:dyDescent="0.2">
      <c r="A278" t="s">
        <v>358</v>
      </c>
      <c r="B278" t="s">
        <v>72</v>
      </c>
      <c r="D278" t="s">
        <v>60</v>
      </c>
      <c r="E278" t="s">
        <v>57</v>
      </c>
      <c r="F278" s="5">
        <v>698</v>
      </c>
      <c r="G278">
        <v>604</v>
      </c>
      <c r="W278">
        <v>2025</v>
      </c>
      <c r="X278">
        <v>2</v>
      </c>
      <c r="Y278">
        <v>2</v>
      </c>
      <c r="Z278">
        <v>0</v>
      </c>
      <c r="AA278">
        <v>0</v>
      </c>
      <c r="AB278">
        <v>0</v>
      </c>
      <c r="AC278">
        <v>0</v>
      </c>
    </row>
    <row r="279" spans="1:29" x14ac:dyDescent="0.2">
      <c r="A279" t="s">
        <v>359</v>
      </c>
      <c r="B279" t="s">
        <v>72</v>
      </c>
      <c r="D279" t="s">
        <v>60</v>
      </c>
      <c r="E279" t="s">
        <v>57</v>
      </c>
      <c r="F279" s="5">
        <v>76</v>
      </c>
      <c r="G279">
        <v>91</v>
      </c>
      <c r="W279">
        <v>2025</v>
      </c>
      <c r="X279">
        <v>0</v>
      </c>
      <c r="Y279">
        <v>0</v>
      </c>
      <c r="Z279">
        <v>0</v>
      </c>
      <c r="AA279">
        <v>0</v>
      </c>
      <c r="AB279">
        <v>0</v>
      </c>
      <c r="AC279">
        <v>0</v>
      </c>
    </row>
    <row r="280" spans="1:29" x14ac:dyDescent="0.2">
      <c r="A280" t="s">
        <v>360</v>
      </c>
      <c r="B280" t="s">
        <v>95</v>
      </c>
      <c r="D280" t="s">
        <v>60</v>
      </c>
      <c r="E280" t="s">
        <v>57</v>
      </c>
      <c r="F280" s="5">
        <v>3134</v>
      </c>
      <c r="G280">
        <v>3223</v>
      </c>
      <c r="W280">
        <v>2025</v>
      </c>
      <c r="X280">
        <v>24</v>
      </c>
      <c r="Y280">
        <v>24</v>
      </c>
      <c r="Z280">
        <v>0</v>
      </c>
      <c r="AA280">
        <v>0</v>
      </c>
      <c r="AB280">
        <v>0</v>
      </c>
      <c r="AC280">
        <v>0</v>
      </c>
    </row>
    <row r="281" spans="1:29" x14ac:dyDescent="0.2">
      <c r="A281" t="s">
        <v>361</v>
      </c>
      <c r="B281" t="s">
        <v>62</v>
      </c>
      <c r="D281" t="s">
        <v>56</v>
      </c>
      <c r="E281" t="s">
        <v>57</v>
      </c>
      <c r="F281" s="5">
        <v>139</v>
      </c>
      <c r="G281">
        <v>137</v>
      </c>
    </row>
    <row r="282" spans="1:29" x14ac:dyDescent="0.2">
      <c r="A282" t="s">
        <v>362</v>
      </c>
      <c r="B282" t="s">
        <v>55</v>
      </c>
      <c r="D282" t="s">
        <v>56</v>
      </c>
      <c r="E282" t="s">
        <v>57</v>
      </c>
      <c r="F282" s="5">
        <v>222</v>
      </c>
      <c r="G282">
        <v>238</v>
      </c>
    </row>
    <row r="283" spans="1:29" x14ac:dyDescent="0.2">
      <c r="A283" t="s">
        <v>363</v>
      </c>
      <c r="B283" t="s">
        <v>72</v>
      </c>
      <c r="D283" t="s">
        <v>60</v>
      </c>
      <c r="E283" t="s">
        <v>57</v>
      </c>
      <c r="F283" s="5">
        <v>996</v>
      </c>
      <c r="G283">
        <v>1197</v>
      </c>
      <c r="W283">
        <v>2025</v>
      </c>
      <c r="X283">
        <v>0</v>
      </c>
      <c r="Y283">
        <v>0</v>
      </c>
      <c r="Z283">
        <v>0</v>
      </c>
      <c r="AA283">
        <v>0</v>
      </c>
      <c r="AB283">
        <v>0</v>
      </c>
      <c r="AC283">
        <v>0</v>
      </c>
    </row>
    <row r="284" spans="1:29" x14ac:dyDescent="0.2">
      <c r="A284" t="s">
        <v>364</v>
      </c>
      <c r="B284" t="s">
        <v>79</v>
      </c>
      <c r="D284" t="s">
        <v>56</v>
      </c>
      <c r="E284" t="s">
        <v>57</v>
      </c>
      <c r="F284" s="5">
        <v>718</v>
      </c>
      <c r="G284">
        <v>714</v>
      </c>
    </row>
    <row r="285" spans="1:29" x14ac:dyDescent="0.2">
      <c r="A285" t="s">
        <v>365</v>
      </c>
      <c r="B285" t="s">
        <v>68</v>
      </c>
      <c r="D285" t="s">
        <v>60</v>
      </c>
      <c r="E285" t="s">
        <v>57</v>
      </c>
      <c r="F285" s="5">
        <v>372</v>
      </c>
      <c r="G285">
        <v>207</v>
      </c>
      <c r="W285">
        <v>2025</v>
      </c>
      <c r="X285">
        <v>2</v>
      </c>
      <c r="Y285">
        <v>2</v>
      </c>
      <c r="Z285">
        <v>0</v>
      </c>
      <c r="AA285">
        <v>0</v>
      </c>
      <c r="AB285">
        <v>0</v>
      </c>
      <c r="AC285">
        <v>0</v>
      </c>
    </row>
    <row r="286" spans="1:29" x14ac:dyDescent="0.2">
      <c r="A286" t="s">
        <v>366</v>
      </c>
      <c r="B286" t="s">
        <v>77</v>
      </c>
      <c r="D286" t="s">
        <v>60</v>
      </c>
      <c r="E286" t="s">
        <v>57</v>
      </c>
      <c r="F286" s="5">
        <v>2782</v>
      </c>
      <c r="G286">
        <v>2779</v>
      </c>
      <c r="W286">
        <v>2025</v>
      </c>
      <c r="X286">
        <v>8</v>
      </c>
      <c r="Y286">
        <v>8</v>
      </c>
      <c r="Z286">
        <v>0</v>
      </c>
      <c r="AA286">
        <v>0</v>
      </c>
      <c r="AB286">
        <v>0</v>
      </c>
      <c r="AC286">
        <v>0</v>
      </c>
    </row>
    <row r="287" spans="1:29" x14ac:dyDescent="0.2">
      <c r="A287" t="s">
        <v>367</v>
      </c>
      <c r="B287" t="s">
        <v>62</v>
      </c>
      <c r="C287" t="s">
        <v>102</v>
      </c>
      <c r="D287" t="s">
        <v>81</v>
      </c>
      <c r="E287" t="s">
        <v>57</v>
      </c>
      <c r="F287" s="5">
        <v>1222</v>
      </c>
      <c r="G287">
        <v>1374</v>
      </c>
      <c r="H287">
        <v>0</v>
      </c>
      <c r="I287">
        <v>7</v>
      </c>
      <c r="J287">
        <v>0</v>
      </c>
      <c r="K287">
        <v>0</v>
      </c>
      <c r="L287">
        <v>0</v>
      </c>
      <c r="M287">
        <v>7</v>
      </c>
      <c r="N287">
        <v>0</v>
      </c>
      <c r="O287">
        <v>0</v>
      </c>
      <c r="P287">
        <v>0</v>
      </c>
      <c r="Q287">
        <v>0</v>
      </c>
      <c r="R287">
        <v>0</v>
      </c>
      <c r="S287">
        <v>0</v>
      </c>
      <c r="T287">
        <v>0</v>
      </c>
      <c r="U287">
        <v>0</v>
      </c>
      <c r="V287">
        <v>0</v>
      </c>
    </row>
    <row r="288" spans="1:29" x14ac:dyDescent="0.2">
      <c r="A288" t="s">
        <v>368</v>
      </c>
      <c r="B288" t="s">
        <v>72</v>
      </c>
      <c r="D288" t="s">
        <v>60</v>
      </c>
      <c r="E288" t="s">
        <v>57</v>
      </c>
      <c r="F288" s="5">
        <v>3095</v>
      </c>
      <c r="G288">
        <v>3119</v>
      </c>
      <c r="W288">
        <v>2025</v>
      </c>
      <c r="X288">
        <v>14</v>
      </c>
      <c r="Y288">
        <v>2</v>
      </c>
      <c r="Z288">
        <v>12</v>
      </c>
      <c r="AA288">
        <v>0</v>
      </c>
      <c r="AB288">
        <v>12</v>
      </c>
      <c r="AC288">
        <v>0</v>
      </c>
    </row>
    <row r="289" spans="1:29" x14ac:dyDescent="0.2">
      <c r="A289" t="s">
        <v>369</v>
      </c>
      <c r="B289" t="s">
        <v>72</v>
      </c>
      <c r="D289" t="s">
        <v>60</v>
      </c>
      <c r="E289" t="s">
        <v>91</v>
      </c>
      <c r="F289" s="5">
        <v>4115</v>
      </c>
      <c r="G289">
        <v>4108</v>
      </c>
      <c r="W289">
        <v>2025</v>
      </c>
      <c r="X289">
        <v>1</v>
      </c>
      <c r="Y289">
        <v>1</v>
      </c>
      <c r="Z289">
        <v>0</v>
      </c>
      <c r="AA289">
        <v>0</v>
      </c>
      <c r="AB289">
        <v>0</v>
      </c>
      <c r="AC289">
        <v>0</v>
      </c>
    </row>
    <row r="290" spans="1:29" x14ac:dyDescent="0.2">
      <c r="A290" t="s">
        <v>370</v>
      </c>
      <c r="B290" t="s">
        <v>55</v>
      </c>
      <c r="D290" t="s">
        <v>60</v>
      </c>
      <c r="E290" t="s">
        <v>57</v>
      </c>
      <c r="F290" s="5">
        <v>2165</v>
      </c>
      <c r="G290">
        <v>2360</v>
      </c>
      <c r="W290">
        <v>2025</v>
      </c>
      <c r="X290">
        <v>7</v>
      </c>
      <c r="Y290">
        <v>7</v>
      </c>
      <c r="Z290">
        <v>0</v>
      </c>
      <c r="AA290">
        <v>0</v>
      </c>
      <c r="AB290">
        <v>0</v>
      </c>
      <c r="AC290">
        <v>0</v>
      </c>
    </row>
    <row r="291" spans="1:29" x14ac:dyDescent="0.2">
      <c r="A291" t="s">
        <v>371</v>
      </c>
      <c r="B291" t="s">
        <v>77</v>
      </c>
      <c r="D291" t="s">
        <v>85</v>
      </c>
      <c r="E291" t="s">
        <v>57</v>
      </c>
      <c r="F291" s="5">
        <v>166</v>
      </c>
      <c r="G291">
        <v>151</v>
      </c>
      <c r="M291">
        <v>4</v>
      </c>
      <c r="V291">
        <v>2</v>
      </c>
    </row>
    <row r="292" spans="1:29" x14ac:dyDescent="0.2">
      <c r="A292" t="s">
        <v>372</v>
      </c>
      <c r="B292" t="s">
        <v>95</v>
      </c>
      <c r="D292" t="s">
        <v>60</v>
      </c>
      <c r="E292" t="s">
        <v>57</v>
      </c>
      <c r="F292" s="5">
        <v>2794</v>
      </c>
      <c r="G292">
        <v>2841</v>
      </c>
      <c r="W292">
        <v>2025</v>
      </c>
      <c r="X292">
        <v>10</v>
      </c>
      <c r="Y292">
        <v>10</v>
      </c>
      <c r="Z292">
        <v>0</v>
      </c>
      <c r="AA292">
        <v>0</v>
      </c>
      <c r="AB292">
        <v>0</v>
      </c>
      <c r="AC292">
        <v>0</v>
      </c>
    </row>
    <row r="293" spans="1:29" x14ac:dyDescent="0.2">
      <c r="A293" t="s">
        <v>373</v>
      </c>
      <c r="B293" t="s">
        <v>70</v>
      </c>
      <c r="D293" t="s">
        <v>85</v>
      </c>
      <c r="E293" t="s">
        <v>57</v>
      </c>
      <c r="F293" s="5">
        <v>120</v>
      </c>
      <c r="G293">
        <v>63</v>
      </c>
      <c r="M293">
        <v>1</v>
      </c>
    </row>
    <row r="294" spans="1:29" x14ac:dyDescent="0.2">
      <c r="A294" t="s">
        <v>374</v>
      </c>
      <c r="B294" t="s">
        <v>64</v>
      </c>
      <c r="D294" t="s">
        <v>60</v>
      </c>
      <c r="E294" t="s">
        <v>91</v>
      </c>
      <c r="F294" s="5">
        <v>4162</v>
      </c>
      <c r="G294">
        <v>4235</v>
      </c>
      <c r="W294">
        <v>2025</v>
      </c>
      <c r="X294">
        <v>20</v>
      </c>
      <c r="Y294">
        <v>20</v>
      </c>
      <c r="Z294">
        <v>0</v>
      </c>
      <c r="AA294">
        <v>0</v>
      </c>
      <c r="AB294">
        <v>0</v>
      </c>
      <c r="AC294">
        <v>0</v>
      </c>
    </row>
    <row r="295" spans="1:29" x14ac:dyDescent="0.2">
      <c r="A295" t="s">
        <v>375</v>
      </c>
      <c r="B295" t="s">
        <v>116</v>
      </c>
      <c r="D295" t="s">
        <v>56</v>
      </c>
      <c r="E295" t="s">
        <v>57</v>
      </c>
      <c r="F295" s="5">
        <v>1001</v>
      </c>
      <c r="G295">
        <v>946</v>
      </c>
    </row>
    <row r="296" spans="1:29" x14ac:dyDescent="0.2">
      <c r="A296" t="s">
        <v>376</v>
      </c>
      <c r="B296" t="s">
        <v>55</v>
      </c>
      <c r="D296" t="s">
        <v>60</v>
      </c>
      <c r="E296" t="s">
        <v>57</v>
      </c>
      <c r="F296" s="5">
        <v>596</v>
      </c>
      <c r="G296">
        <v>639</v>
      </c>
      <c r="W296">
        <v>2025</v>
      </c>
      <c r="X296">
        <v>10</v>
      </c>
      <c r="Y296">
        <v>10</v>
      </c>
      <c r="Z296">
        <v>0</v>
      </c>
      <c r="AA296">
        <v>0</v>
      </c>
      <c r="AB296">
        <v>0</v>
      </c>
      <c r="AC296">
        <v>0</v>
      </c>
    </row>
    <row r="297" spans="1:29" x14ac:dyDescent="0.2">
      <c r="A297" t="s">
        <v>377</v>
      </c>
      <c r="B297" t="s">
        <v>68</v>
      </c>
      <c r="D297" t="s">
        <v>60</v>
      </c>
      <c r="E297" t="s">
        <v>57</v>
      </c>
      <c r="F297" s="5">
        <v>674</v>
      </c>
      <c r="G297">
        <v>731</v>
      </c>
      <c r="W297">
        <v>2025</v>
      </c>
      <c r="X297">
        <v>0</v>
      </c>
      <c r="Y297">
        <v>0</v>
      </c>
      <c r="Z297">
        <v>0</v>
      </c>
      <c r="AA297">
        <v>0</v>
      </c>
      <c r="AB297">
        <v>0</v>
      </c>
      <c r="AC297">
        <v>0</v>
      </c>
    </row>
    <row r="298" spans="1:29" x14ac:dyDescent="0.2">
      <c r="A298" t="s">
        <v>378</v>
      </c>
      <c r="B298" t="s">
        <v>116</v>
      </c>
      <c r="C298" t="s">
        <v>88</v>
      </c>
      <c r="D298" t="s">
        <v>81</v>
      </c>
      <c r="E298" t="s">
        <v>57</v>
      </c>
      <c r="F298" s="5">
        <v>907</v>
      </c>
      <c r="G298">
        <v>1030</v>
      </c>
      <c r="H298">
        <v>0</v>
      </c>
      <c r="I298">
        <v>3</v>
      </c>
      <c r="J298">
        <v>0</v>
      </c>
      <c r="K298">
        <v>0</v>
      </c>
      <c r="L298">
        <v>0</v>
      </c>
      <c r="M298">
        <v>3</v>
      </c>
      <c r="N298">
        <v>0</v>
      </c>
      <c r="O298">
        <v>0</v>
      </c>
      <c r="P298">
        <v>2</v>
      </c>
      <c r="Q298">
        <v>0</v>
      </c>
      <c r="R298">
        <v>0</v>
      </c>
      <c r="S298">
        <v>0</v>
      </c>
      <c r="T298">
        <v>2</v>
      </c>
      <c r="U298">
        <v>0</v>
      </c>
      <c r="V298">
        <v>0</v>
      </c>
    </row>
    <row r="299" spans="1:29" x14ac:dyDescent="0.2">
      <c r="A299" t="s">
        <v>379</v>
      </c>
      <c r="B299" t="s">
        <v>79</v>
      </c>
      <c r="D299" t="s">
        <v>56</v>
      </c>
      <c r="E299" t="s">
        <v>57</v>
      </c>
      <c r="F299" s="5">
        <v>248</v>
      </c>
      <c r="G299">
        <v>187</v>
      </c>
    </row>
    <row r="300" spans="1:29" x14ac:dyDescent="0.2">
      <c r="A300" t="s">
        <v>380</v>
      </c>
      <c r="B300" t="s">
        <v>68</v>
      </c>
      <c r="D300" t="s">
        <v>85</v>
      </c>
      <c r="E300" t="s">
        <v>57</v>
      </c>
      <c r="F300" s="5">
        <v>10</v>
      </c>
      <c r="G300">
        <v>43</v>
      </c>
      <c r="M300">
        <v>2</v>
      </c>
    </row>
    <row r="301" spans="1:29" x14ac:dyDescent="0.2">
      <c r="A301" t="s">
        <v>381</v>
      </c>
      <c r="B301" t="s">
        <v>116</v>
      </c>
      <c r="D301" t="s">
        <v>60</v>
      </c>
      <c r="E301" t="s">
        <v>57</v>
      </c>
      <c r="F301" s="5">
        <v>914</v>
      </c>
      <c r="G301">
        <v>1021</v>
      </c>
      <c r="W301">
        <v>2025</v>
      </c>
      <c r="X301">
        <v>5</v>
      </c>
      <c r="Y301">
        <v>5</v>
      </c>
      <c r="Z301">
        <v>0</v>
      </c>
      <c r="AA301">
        <v>0</v>
      </c>
      <c r="AB301">
        <v>0</v>
      </c>
      <c r="AC301">
        <v>0</v>
      </c>
    </row>
    <row r="302" spans="1:29" x14ac:dyDescent="0.2">
      <c r="A302" t="s">
        <v>382</v>
      </c>
      <c r="B302" t="s">
        <v>79</v>
      </c>
      <c r="D302" t="s">
        <v>60</v>
      </c>
      <c r="E302" t="s">
        <v>57</v>
      </c>
      <c r="F302" s="5">
        <v>865</v>
      </c>
      <c r="G302">
        <v>492</v>
      </c>
      <c r="W302">
        <v>2025</v>
      </c>
      <c r="X302">
        <v>4</v>
      </c>
      <c r="Y302">
        <v>4</v>
      </c>
      <c r="Z302">
        <v>0</v>
      </c>
      <c r="AA302">
        <v>0</v>
      </c>
      <c r="AB302">
        <v>0</v>
      </c>
      <c r="AC302">
        <v>0</v>
      </c>
    </row>
    <row r="303" spans="1:29" x14ac:dyDescent="0.2">
      <c r="A303" t="s">
        <v>383</v>
      </c>
      <c r="B303" t="s">
        <v>72</v>
      </c>
      <c r="D303" t="s">
        <v>85</v>
      </c>
      <c r="E303" t="s">
        <v>57</v>
      </c>
      <c r="F303" s="5">
        <v>280</v>
      </c>
      <c r="G303">
        <v>191</v>
      </c>
      <c r="M303">
        <v>14</v>
      </c>
    </row>
    <row r="304" spans="1:29" x14ac:dyDescent="0.2">
      <c r="A304" t="s">
        <v>384</v>
      </c>
      <c r="B304" t="s">
        <v>74</v>
      </c>
      <c r="C304" t="s">
        <v>109</v>
      </c>
      <c r="D304" t="s">
        <v>81</v>
      </c>
      <c r="E304" t="s">
        <v>57</v>
      </c>
      <c r="F304" s="5">
        <v>1671</v>
      </c>
      <c r="G304">
        <v>2209</v>
      </c>
      <c r="H304">
        <v>4</v>
      </c>
      <c r="I304">
        <v>14</v>
      </c>
      <c r="J304">
        <v>1</v>
      </c>
      <c r="K304">
        <v>0</v>
      </c>
      <c r="L304">
        <v>0</v>
      </c>
      <c r="M304">
        <v>19</v>
      </c>
      <c r="N304">
        <v>0</v>
      </c>
      <c r="O304">
        <v>3</v>
      </c>
      <c r="P304">
        <v>10</v>
      </c>
      <c r="Q304">
        <v>0</v>
      </c>
      <c r="R304">
        <v>0</v>
      </c>
      <c r="S304">
        <v>0</v>
      </c>
      <c r="T304">
        <v>13</v>
      </c>
      <c r="U304">
        <v>0</v>
      </c>
      <c r="V304">
        <v>3</v>
      </c>
      <c r="W304">
        <v>2025</v>
      </c>
      <c r="X304">
        <v>20</v>
      </c>
      <c r="Y304">
        <v>20</v>
      </c>
      <c r="Z304">
        <v>0</v>
      </c>
      <c r="AA304">
        <v>0</v>
      </c>
      <c r="AB304">
        <v>0</v>
      </c>
      <c r="AC304">
        <v>0</v>
      </c>
    </row>
    <row r="305" spans="1:29" x14ac:dyDescent="0.2">
      <c r="A305" t="s">
        <v>385</v>
      </c>
      <c r="B305" t="s">
        <v>64</v>
      </c>
      <c r="C305" t="s">
        <v>80</v>
      </c>
      <c r="D305" t="s">
        <v>81</v>
      </c>
      <c r="E305" t="s">
        <v>57</v>
      </c>
      <c r="F305" s="5">
        <v>1716</v>
      </c>
      <c r="G305">
        <v>1811</v>
      </c>
      <c r="H305">
        <v>2</v>
      </c>
      <c r="I305">
        <v>12</v>
      </c>
      <c r="J305">
        <v>0</v>
      </c>
      <c r="K305">
        <v>0</v>
      </c>
      <c r="L305">
        <v>0</v>
      </c>
      <c r="M305">
        <v>14</v>
      </c>
      <c r="N305">
        <v>0</v>
      </c>
      <c r="O305">
        <v>0</v>
      </c>
      <c r="P305">
        <v>0</v>
      </c>
      <c r="Q305">
        <v>0</v>
      </c>
      <c r="R305">
        <v>0</v>
      </c>
      <c r="S305">
        <v>0</v>
      </c>
      <c r="T305">
        <v>0</v>
      </c>
      <c r="U305">
        <v>0</v>
      </c>
      <c r="V305">
        <v>0</v>
      </c>
      <c r="W305">
        <v>2025</v>
      </c>
      <c r="X305">
        <v>12</v>
      </c>
      <c r="Y305">
        <v>12</v>
      </c>
      <c r="Z305">
        <v>0</v>
      </c>
      <c r="AA305">
        <v>0</v>
      </c>
      <c r="AB305">
        <v>0</v>
      </c>
      <c r="AC305">
        <v>0</v>
      </c>
    </row>
    <row r="306" spans="1:29" x14ac:dyDescent="0.2">
      <c r="A306" t="s">
        <v>386</v>
      </c>
      <c r="B306" t="s">
        <v>83</v>
      </c>
      <c r="D306" t="s">
        <v>56</v>
      </c>
      <c r="E306" t="s">
        <v>57</v>
      </c>
      <c r="F306" s="5">
        <v>0</v>
      </c>
      <c r="G306">
        <v>8</v>
      </c>
    </row>
    <row r="307" spans="1:29" x14ac:dyDescent="0.2">
      <c r="A307" t="s">
        <v>387</v>
      </c>
      <c r="B307" t="s">
        <v>104</v>
      </c>
      <c r="C307" t="s">
        <v>117</v>
      </c>
      <c r="D307" t="s">
        <v>81</v>
      </c>
      <c r="E307" t="s">
        <v>57</v>
      </c>
      <c r="F307" s="5">
        <v>3985</v>
      </c>
      <c r="G307">
        <v>4070</v>
      </c>
      <c r="H307">
        <v>6</v>
      </c>
      <c r="I307">
        <v>29</v>
      </c>
      <c r="J307">
        <v>0</v>
      </c>
      <c r="K307">
        <v>0</v>
      </c>
      <c r="L307">
        <v>0</v>
      </c>
      <c r="M307">
        <v>35</v>
      </c>
      <c r="N307">
        <v>0</v>
      </c>
      <c r="O307">
        <v>6</v>
      </c>
      <c r="P307">
        <v>29</v>
      </c>
      <c r="Q307">
        <v>0</v>
      </c>
      <c r="R307">
        <v>0</v>
      </c>
      <c r="S307">
        <v>0</v>
      </c>
      <c r="T307">
        <v>35</v>
      </c>
      <c r="U307">
        <v>0</v>
      </c>
      <c r="V307">
        <v>3</v>
      </c>
      <c r="W307">
        <v>2025</v>
      </c>
      <c r="X307">
        <v>35</v>
      </c>
      <c r="Y307">
        <v>35</v>
      </c>
      <c r="Z307">
        <v>0</v>
      </c>
      <c r="AA307">
        <v>0</v>
      </c>
      <c r="AB307">
        <v>0</v>
      </c>
      <c r="AC307">
        <v>0</v>
      </c>
    </row>
    <row r="308" spans="1:29" x14ac:dyDescent="0.2">
      <c r="A308" t="s">
        <v>388</v>
      </c>
      <c r="B308" t="s">
        <v>68</v>
      </c>
      <c r="D308" t="s">
        <v>56</v>
      </c>
      <c r="E308" t="s">
        <v>57</v>
      </c>
      <c r="F308" s="5">
        <v>12</v>
      </c>
      <c r="G308">
        <v>26</v>
      </c>
    </row>
    <row r="309" spans="1:29" x14ac:dyDescent="0.2">
      <c r="A309" t="s">
        <v>389</v>
      </c>
      <c r="B309" t="s">
        <v>68</v>
      </c>
      <c r="D309" t="s">
        <v>60</v>
      </c>
      <c r="E309" t="s">
        <v>57</v>
      </c>
      <c r="F309" s="5">
        <v>449</v>
      </c>
      <c r="G309">
        <v>309</v>
      </c>
      <c r="W309">
        <v>2025</v>
      </c>
      <c r="X309">
        <v>0</v>
      </c>
      <c r="Y309">
        <v>0</v>
      </c>
      <c r="Z309">
        <v>0</v>
      </c>
      <c r="AA309">
        <v>0</v>
      </c>
      <c r="AB309">
        <v>0</v>
      </c>
      <c r="AC309">
        <v>0</v>
      </c>
    </row>
    <row r="310" spans="1:29" x14ac:dyDescent="0.2">
      <c r="A310" t="s">
        <v>390</v>
      </c>
      <c r="B310" t="s">
        <v>104</v>
      </c>
      <c r="C310" t="s">
        <v>140</v>
      </c>
      <c r="D310" t="s">
        <v>81</v>
      </c>
      <c r="E310" t="s">
        <v>91</v>
      </c>
      <c r="F310" s="5">
        <v>5766</v>
      </c>
      <c r="G310">
        <v>5922</v>
      </c>
      <c r="H310">
        <v>14</v>
      </c>
      <c r="I310">
        <v>19</v>
      </c>
      <c r="J310">
        <v>2</v>
      </c>
      <c r="K310">
        <v>0</v>
      </c>
      <c r="L310">
        <v>0</v>
      </c>
      <c r="M310">
        <v>35</v>
      </c>
      <c r="N310">
        <v>0</v>
      </c>
      <c r="O310">
        <v>10</v>
      </c>
      <c r="P310">
        <v>11</v>
      </c>
      <c r="Q310">
        <v>2</v>
      </c>
      <c r="R310">
        <v>0</v>
      </c>
      <c r="S310">
        <v>0</v>
      </c>
      <c r="T310">
        <v>23</v>
      </c>
      <c r="U310">
        <v>0</v>
      </c>
      <c r="V310">
        <v>0</v>
      </c>
      <c r="W310">
        <v>2025</v>
      </c>
      <c r="X310">
        <v>29</v>
      </c>
      <c r="Y310">
        <v>29</v>
      </c>
      <c r="Z310">
        <v>0</v>
      </c>
      <c r="AA310">
        <v>0</v>
      </c>
      <c r="AB310">
        <v>0</v>
      </c>
      <c r="AC310">
        <v>0</v>
      </c>
    </row>
    <row r="311" spans="1:29" x14ac:dyDescent="0.2">
      <c r="A311" t="s">
        <v>391</v>
      </c>
      <c r="B311" t="s">
        <v>68</v>
      </c>
      <c r="D311" t="s">
        <v>60</v>
      </c>
      <c r="E311" t="s">
        <v>57</v>
      </c>
      <c r="F311" s="5">
        <v>372</v>
      </c>
      <c r="G311">
        <v>565</v>
      </c>
      <c r="W311">
        <v>2025</v>
      </c>
      <c r="X311">
        <v>6</v>
      </c>
      <c r="Y311">
        <v>6</v>
      </c>
      <c r="Z311">
        <v>0</v>
      </c>
      <c r="AA311">
        <v>0</v>
      </c>
      <c r="AB311">
        <v>0</v>
      </c>
      <c r="AC311">
        <v>0</v>
      </c>
    </row>
    <row r="312" spans="1:29" x14ac:dyDescent="0.2">
      <c r="A312" t="s">
        <v>392</v>
      </c>
      <c r="B312" t="s">
        <v>79</v>
      </c>
      <c r="C312" t="s">
        <v>80</v>
      </c>
      <c r="D312" t="s">
        <v>81</v>
      </c>
      <c r="E312" t="s">
        <v>57</v>
      </c>
      <c r="F312" s="5">
        <v>686</v>
      </c>
      <c r="G312">
        <v>766</v>
      </c>
      <c r="H312">
        <v>0</v>
      </c>
      <c r="I312">
        <v>4</v>
      </c>
      <c r="J312">
        <v>2</v>
      </c>
      <c r="K312">
        <v>0</v>
      </c>
      <c r="L312">
        <v>0</v>
      </c>
      <c r="M312">
        <v>6</v>
      </c>
      <c r="N312">
        <v>0</v>
      </c>
      <c r="O312">
        <v>0</v>
      </c>
      <c r="P312">
        <v>0</v>
      </c>
      <c r="Q312">
        <v>0</v>
      </c>
      <c r="R312">
        <v>0</v>
      </c>
      <c r="S312">
        <v>0</v>
      </c>
      <c r="T312">
        <v>0</v>
      </c>
      <c r="U312">
        <v>0</v>
      </c>
      <c r="V312">
        <v>0</v>
      </c>
    </row>
    <row r="313" spans="1:29" x14ac:dyDescent="0.2">
      <c r="A313" t="s">
        <v>393</v>
      </c>
      <c r="B313" t="s">
        <v>100</v>
      </c>
      <c r="D313" t="s">
        <v>60</v>
      </c>
      <c r="E313" t="s">
        <v>57</v>
      </c>
      <c r="F313" s="5">
        <v>1550</v>
      </c>
      <c r="G313">
        <v>1591</v>
      </c>
      <c r="W313">
        <v>2025</v>
      </c>
      <c r="X313">
        <v>12</v>
      </c>
      <c r="Y313">
        <v>12</v>
      </c>
      <c r="Z313">
        <v>0</v>
      </c>
      <c r="AA313">
        <v>0</v>
      </c>
      <c r="AB313">
        <v>0</v>
      </c>
      <c r="AC313">
        <v>0</v>
      </c>
    </row>
    <row r="314" spans="1:29" x14ac:dyDescent="0.2">
      <c r="A314" t="s">
        <v>394</v>
      </c>
      <c r="B314" t="s">
        <v>68</v>
      </c>
      <c r="D314" t="s">
        <v>60</v>
      </c>
      <c r="E314" t="s">
        <v>57</v>
      </c>
      <c r="F314" s="5">
        <v>494</v>
      </c>
      <c r="G314">
        <v>578</v>
      </c>
      <c r="W314">
        <v>2025</v>
      </c>
      <c r="X314">
        <v>0</v>
      </c>
      <c r="Y314">
        <v>0</v>
      </c>
      <c r="Z314">
        <v>0</v>
      </c>
      <c r="AA314">
        <v>0</v>
      </c>
      <c r="AB314">
        <v>0</v>
      </c>
      <c r="AC314">
        <v>0</v>
      </c>
    </row>
    <row r="315" spans="1:29" x14ac:dyDescent="0.2">
      <c r="A315" t="s">
        <v>395</v>
      </c>
      <c r="B315" t="s">
        <v>100</v>
      </c>
      <c r="D315" t="s">
        <v>60</v>
      </c>
      <c r="E315" t="s">
        <v>57</v>
      </c>
      <c r="F315" s="5">
        <v>607</v>
      </c>
      <c r="G315">
        <v>762</v>
      </c>
      <c r="W315">
        <v>2025</v>
      </c>
      <c r="X315">
        <v>10</v>
      </c>
      <c r="Y315">
        <v>10</v>
      </c>
      <c r="Z315">
        <v>0</v>
      </c>
      <c r="AA315">
        <v>0</v>
      </c>
      <c r="AB315">
        <v>0</v>
      </c>
      <c r="AC315">
        <v>0</v>
      </c>
    </row>
    <row r="316" spans="1:29" x14ac:dyDescent="0.2">
      <c r="A316" t="s">
        <v>396</v>
      </c>
      <c r="B316" t="s">
        <v>72</v>
      </c>
      <c r="D316" t="s">
        <v>60</v>
      </c>
      <c r="E316" t="s">
        <v>57</v>
      </c>
      <c r="F316" s="5">
        <v>1475</v>
      </c>
      <c r="G316">
        <v>1723</v>
      </c>
      <c r="W316">
        <v>2025</v>
      </c>
      <c r="X316">
        <v>8</v>
      </c>
      <c r="Y316">
        <v>2</v>
      </c>
      <c r="Z316">
        <v>6</v>
      </c>
      <c r="AA316">
        <v>0</v>
      </c>
      <c r="AB316">
        <v>6</v>
      </c>
      <c r="AC316">
        <v>0</v>
      </c>
    </row>
    <row r="317" spans="1:29" x14ac:dyDescent="0.2">
      <c r="A317" t="s">
        <v>397</v>
      </c>
      <c r="B317" t="s">
        <v>70</v>
      </c>
      <c r="C317" t="s">
        <v>136</v>
      </c>
      <c r="D317" t="s">
        <v>81</v>
      </c>
      <c r="E317" t="s">
        <v>57</v>
      </c>
      <c r="F317" s="5">
        <v>1913</v>
      </c>
      <c r="G317">
        <v>1911</v>
      </c>
      <c r="H317">
        <v>1</v>
      </c>
      <c r="I317">
        <v>11</v>
      </c>
      <c r="J317">
        <v>0</v>
      </c>
      <c r="K317">
        <v>0</v>
      </c>
      <c r="L317">
        <v>0</v>
      </c>
      <c r="M317">
        <v>12</v>
      </c>
      <c r="N317">
        <v>0</v>
      </c>
      <c r="O317">
        <v>0</v>
      </c>
      <c r="P317">
        <v>0</v>
      </c>
      <c r="Q317">
        <v>0</v>
      </c>
      <c r="R317">
        <v>0</v>
      </c>
      <c r="S317">
        <v>0</v>
      </c>
      <c r="T317">
        <v>0</v>
      </c>
      <c r="U317">
        <v>0</v>
      </c>
      <c r="V317">
        <v>0</v>
      </c>
      <c r="W317">
        <v>2025</v>
      </c>
      <c r="X317">
        <v>12</v>
      </c>
      <c r="Y317">
        <v>12</v>
      </c>
      <c r="Z317">
        <v>0</v>
      </c>
      <c r="AA317">
        <v>0</v>
      </c>
      <c r="AB317">
        <v>0</v>
      </c>
      <c r="AC317">
        <v>0</v>
      </c>
    </row>
    <row r="318" spans="1:29" x14ac:dyDescent="0.2">
      <c r="A318" t="s">
        <v>398</v>
      </c>
      <c r="B318" t="s">
        <v>59</v>
      </c>
      <c r="D318" t="s">
        <v>60</v>
      </c>
      <c r="E318" t="s">
        <v>57</v>
      </c>
      <c r="F318" s="5">
        <v>1580</v>
      </c>
      <c r="G318">
        <v>1684</v>
      </c>
      <c r="W318">
        <v>2025</v>
      </c>
      <c r="X318">
        <v>14</v>
      </c>
      <c r="Y318">
        <v>14</v>
      </c>
      <c r="Z318">
        <v>0</v>
      </c>
      <c r="AA318">
        <v>0</v>
      </c>
      <c r="AB318">
        <v>0</v>
      </c>
      <c r="AC318">
        <v>0</v>
      </c>
    </row>
    <row r="319" spans="1:29" x14ac:dyDescent="0.2">
      <c r="A319" t="s">
        <v>399</v>
      </c>
      <c r="B319" t="s">
        <v>72</v>
      </c>
      <c r="D319" t="s">
        <v>60</v>
      </c>
      <c r="E319" t="s">
        <v>57</v>
      </c>
      <c r="F319" s="5">
        <v>3143</v>
      </c>
      <c r="G319">
        <v>3174</v>
      </c>
      <c r="W319">
        <v>2025</v>
      </c>
      <c r="X319">
        <v>15</v>
      </c>
      <c r="Y319">
        <v>15</v>
      </c>
      <c r="Z319">
        <v>0</v>
      </c>
      <c r="AA319">
        <v>0</v>
      </c>
      <c r="AB319">
        <v>0</v>
      </c>
      <c r="AC319">
        <v>0</v>
      </c>
    </row>
    <row r="320" spans="1:29" x14ac:dyDescent="0.2">
      <c r="A320" t="s">
        <v>400</v>
      </c>
      <c r="B320" t="s">
        <v>77</v>
      </c>
      <c r="C320" t="s">
        <v>96</v>
      </c>
      <c r="D320" t="s">
        <v>81</v>
      </c>
      <c r="E320" t="s">
        <v>57</v>
      </c>
      <c r="F320" s="5">
        <v>177</v>
      </c>
      <c r="G320">
        <v>427</v>
      </c>
      <c r="H320">
        <v>2</v>
      </c>
      <c r="I320">
        <v>16</v>
      </c>
      <c r="J320">
        <v>2</v>
      </c>
      <c r="K320">
        <v>3</v>
      </c>
      <c r="L320">
        <v>0</v>
      </c>
      <c r="M320">
        <v>23</v>
      </c>
      <c r="N320">
        <v>0</v>
      </c>
      <c r="O320">
        <v>0</v>
      </c>
      <c r="P320">
        <v>0</v>
      </c>
      <c r="Q320">
        <v>0</v>
      </c>
      <c r="R320">
        <v>0</v>
      </c>
      <c r="S320">
        <v>0</v>
      </c>
      <c r="T320">
        <v>0</v>
      </c>
      <c r="U320">
        <v>0</v>
      </c>
      <c r="V320">
        <v>0</v>
      </c>
      <c r="W320">
        <v>2025</v>
      </c>
      <c r="X320">
        <v>13</v>
      </c>
      <c r="Y320">
        <v>13</v>
      </c>
      <c r="Z320">
        <v>0</v>
      </c>
      <c r="AA320">
        <v>0</v>
      </c>
      <c r="AB320">
        <v>0</v>
      </c>
      <c r="AC320">
        <v>0</v>
      </c>
    </row>
    <row r="321" spans="1:29" x14ac:dyDescent="0.2">
      <c r="A321" t="s">
        <v>401</v>
      </c>
      <c r="B321" t="s">
        <v>70</v>
      </c>
      <c r="C321" t="s">
        <v>136</v>
      </c>
      <c r="D321" t="s">
        <v>81</v>
      </c>
      <c r="E321" t="s">
        <v>57</v>
      </c>
      <c r="F321" s="5">
        <v>1906</v>
      </c>
      <c r="G321">
        <v>1891</v>
      </c>
      <c r="H321">
        <v>0</v>
      </c>
      <c r="I321">
        <v>13</v>
      </c>
      <c r="J321">
        <v>0</v>
      </c>
      <c r="K321">
        <v>0</v>
      </c>
      <c r="L321">
        <v>0</v>
      </c>
      <c r="M321">
        <v>13</v>
      </c>
      <c r="N321">
        <v>0</v>
      </c>
      <c r="O321">
        <v>0</v>
      </c>
      <c r="P321">
        <v>0</v>
      </c>
      <c r="Q321">
        <v>0</v>
      </c>
      <c r="R321">
        <v>0</v>
      </c>
      <c r="S321">
        <v>0</v>
      </c>
      <c r="T321">
        <v>0</v>
      </c>
      <c r="U321">
        <v>0</v>
      </c>
      <c r="V321">
        <v>7</v>
      </c>
      <c r="W321">
        <v>2025</v>
      </c>
      <c r="X321">
        <v>13</v>
      </c>
      <c r="Y321">
        <v>13</v>
      </c>
      <c r="Z321">
        <v>0</v>
      </c>
      <c r="AA321">
        <v>0</v>
      </c>
      <c r="AB321">
        <v>0</v>
      </c>
      <c r="AC321">
        <v>0</v>
      </c>
    </row>
    <row r="322" spans="1:29" x14ac:dyDescent="0.2">
      <c r="A322" t="s">
        <v>402</v>
      </c>
      <c r="B322" t="s">
        <v>79</v>
      </c>
      <c r="C322" t="s">
        <v>80</v>
      </c>
      <c r="D322" t="s">
        <v>81</v>
      </c>
      <c r="E322" t="s">
        <v>57</v>
      </c>
      <c r="F322" s="5">
        <v>3288</v>
      </c>
      <c r="G322">
        <v>3306</v>
      </c>
      <c r="H322">
        <v>7</v>
      </c>
      <c r="I322">
        <v>8</v>
      </c>
      <c r="J322">
        <v>0</v>
      </c>
      <c r="K322">
        <v>0</v>
      </c>
      <c r="L322">
        <v>0</v>
      </c>
      <c r="M322">
        <v>15</v>
      </c>
      <c r="N322">
        <v>0</v>
      </c>
      <c r="O322">
        <v>0</v>
      </c>
      <c r="P322">
        <v>0</v>
      </c>
      <c r="Q322">
        <v>0</v>
      </c>
      <c r="R322">
        <v>0</v>
      </c>
      <c r="S322">
        <v>0</v>
      </c>
      <c r="T322">
        <v>0</v>
      </c>
      <c r="U322">
        <v>0</v>
      </c>
      <c r="V322">
        <v>1</v>
      </c>
    </row>
    <row r="323" spans="1:29" x14ac:dyDescent="0.2">
      <c r="A323" t="s">
        <v>403</v>
      </c>
      <c r="B323" t="s">
        <v>59</v>
      </c>
      <c r="C323" t="s">
        <v>90</v>
      </c>
      <c r="D323" t="s">
        <v>81</v>
      </c>
      <c r="E323" t="s">
        <v>91</v>
      </c>
      <c r="F323" s="5">
        <v>5129</v>
      </c>
      <c r="G323">
        <v>5297</v>
      </c>
      <c r="H323">
        <v>9</v>
      </c>
      <c r="I323">
        <v>17</v>
      </c>
      <c r="J323">
        <v>0</v>
      </c>
      <c r="K323">
        <v>0</v>
      </c>
      <c r="L323">
        <v>2</v>
      </c>
      <c r="M323">
        <v>28</v>
      </c>
      <c r="N323">
        <v>0</v>
      </c>
      <c r="O323">
        <v>4</v>
      </c>
      <c r="P323">
        <v>11</v>
      </c>
      <c r="Q323">
        <v>0</v>
      </c>
      <c r="R323">
        <v>0</v>
      </c>
      <c r="S323">
        <v>0</v>
      </c>
      <c r="T323">
        <v>15</v>
      </c>
      <c r="U323">
        <v>0</v>
      </c>
      <c r="V323">
        <v>4</v>
      </c>
      <c r="W323">
        <v>2025</v>
      </c>
      <c r="X323">
        <v>33</v>
      </c>
      <c r="Y323">
        <v>33</v>
      </c>
      <c r="Z323">
        <v>0</v>
      </c>
      <c r="AA323">
        <v>0</v>
      </c>
      <c r="AB323">
        <v>0</v>
      </c>
      <c r="AC323">
        <v>0</v>
      </c>
    </row>
    <row r="324" spans="1:29" x14ac:dyDescent="0.2">
      <c r="A324" t="s">
        <v>404</v>
      </c>
      <c r="B324" t="s">
        <v>100</v>
      </c>
      <c r="D324" t="s">
        <v>56</v>
      </c>
      <c r="E324" t="s">
        <v>57</v>
      </c>
      <c r="F324" s="5">
        <v>13</v>
      </c>
      <c r="G324">
        <v>40</v>
      </c>
    </row>
    <row r="325" spans="1:29" x14ac:dyDescent="0.2">
      <c r="A325" t="s">
        <v>405</v>
      </c>
      <c r="B325" t="s">
        <v>83</v>
      </c>
      <c r="C325" t="s">
        <v>88</v>
      </c>
      <c r="D325" t="s">
        <v>81</v>
      </c>
      <c r="E325" t="s">
        <v>57</v>
      </c>
      <c r="F325" s="5">
        <v>480</v>
      </c>
      <c r="G325">
        <v>426</v>
      </c>
      <c r="H325">
        <v>1</v>
      </c>
      <c r="I325">
        <v>3</v>
      </c>
      <c r="J325">
        <v>0</v>
      </c>
      <c r="K325">
        <v>0</v>
      </c>
      <c r="L325">
        <v>0</v>
      </c>
      <c r="M325">
        <v>4</v>
      </c>
      <c r="N325">
        <v>0</v>
      </c>
      <c r="O325">
        <v>0</v>
      </c>
      <c r="P325">
        <v>0</v>
      </c>
      <c r="Q325">
        <v>0</v>
      </c>
      <c r="R325">
        <v>0</v>
      </c>
      <c r="S325">
        <v>0</v>
      </c>
      <c r="T325">
        <v>0</v>
      </c>
      <c r="U325">
        <v>0</v>
      </c>
      <c r="V325">
        <v>0</v>
      </c>
      <c r="W325">
        <v>2025</v>
      </c>
      <c r="X325">
        <v>0</v>
      </c>
      <c r="Y325">
        <v>0</v>
      </c>
      <c r="Z325">
        <v>0</v>
      </c>
      <c r="AA325">
        <v>0</v>
      </c>
      <c r="AB325">
        <v>0</v>
      </c>
      <c r="AC325">
        <v>0</v>
      </c>
    </row>
    <row r="326" spans="1:29" x14ac:dyDescent="0.2">
      <c r="A326" t="s">
        <v>406</v>
      </c>
      <c r="B326" t="s">
        <v>77</v>
      </c>
      <c r="D326" t="s">
        <v>56</v>
      </c>
      <c r="E326" t="s">
        <v>57</v>
      </c>
      <c r="F326" s="5">
        <v>36</v>
      </c>
      <c r="G326">
        <v>65</v>
      </c>
    </row>
    <row r="327" spans="1:29" x14ac:dyDescent="0.2">
      <c r="A327" t="s">
        <v>407</v>
      </c>
      <c r="B327" t="s">
        <v>72</v>
      </c>
      <c r="D327" t="s">
        <v>56</v>
      </c>
      <c r="E327" t="s">
        <v>57</v>
      </c>
      <c r="F327" s="5">
        <v>518</v>
      </c>
      <c r="G327">
        <v>419</v>
      </c>
    </row>
    <row r="328" spans="1:29" x14ac:dyDescent="0.2">
      <c r="A328" t="s">
        <v>408</v>
      </c>
      <c r="B328" t="s">
        <v>62</v>
      </c>
      <c r="D328" t="s">
        <v>56</v>
      </c>
      <c r="E328" t="s">
        <v>57</v>
      </c>
      <c r="F328" s="5">
        <v>620</v>
      </c>
      <c r="G328">
        <v>508</v>
      </c>
    </row>
    <row r="329" spans="1:29" x14ac:dyDescent="0.2">
      <c r="A329" t="s">
        <v>409</v>
      </c>
      <c r="B329" t="s">
        <v>104</v>
      </c>
      <c r="C329" t="s">
        <v>140</v>
      </c>
      <c r="D329" t="s">
        <v>81</v>
      </c>
      <c r="E329" t="s">
        <v>91</v>
      </c>
      <c r="F329" s="5">
        <v>4240</v>
      </c>
      <c r="G329">
        <v>4376</v>
      </c>
      <c r="H329">
        <v>2</v>
      </c>
      <c r="I329">
        <v>18</v>
      </c>
      <c r="J329">
        <v>0</v>
      </c>
      <c r="K329">
        <v>0</v>
      </c>
      <c r="L329">
        <v>0</v>
      </c>
      <c r="M329">
        <v>20</v>
      </c>
      <c r="N329">
        <v>0</v>
      </c>
      <c r="O329">
        <v>2</v>
      </c>
      <c r="P329">
        <v>21</v>
      </c>
      <c r="Q329">
        <v>0</v>
      </c>
      <c r="R329">
        <v>0</v>
      </c>
      <c r="S329">
        <v>0</v>
      </c>
      <c r="T329">
        <v>23</v>
      </c>
      <c r="U329">
        <v>0</v>
      </c>
      <c r="V329">
        <v>0</v>
      </c>
      <c r="W329">
        <v>2025</v>
      </c>
      <c r="X329">
        <v>18</v>
      </c>
      <c r="Y329">
        <v>18</v>
      </c>
      <c r="Z329">
        <v>0</v>
      </c>
      <c r="AA329">
        <v>0</v>
      </c>
      <c r="AB329">
        <v>0</v>
      </c>
      <c r="AC329">
        <v>0</v>
      </c>
    </row>
    <row r="330" spans="1:29" x14ac:dyDescent="0.2">
      <c r="A330" t="s">
        <v>410</v>
      </c>
      <c r="B330" t="s">
        <v>55</v>
      </c>
      <c r="D330" t="s">
        <v>56</v>
      </c>
      <c r="E330" t="s">
        <v>57</v>
      </c>
      <c r="F330" s="5">
        <v>1002</v>
      </c>
      <c r="G330">
        <v>310</v>
      </c>
    </row>
    <row r="331" spans="1:29" x14ac:dyDescent="0.2">
      <c r="A331" t="s">
        <v>411</v>
      </c>
      <c r="B331" t="s">
        <v>79</v>
      </c>
      <c r="D331" t="s">
        <v>56</v>
      </c>
      <c r="E331" t="s">
        <v>57</v>
      </c>
      <c r="F331" s="5">
        <v>516</v>
      </c>
      <c r="G331">
        <v>368</v>
      </c>
    </row>
    <row r="332" spans="1:29" x14ac:dyDescent="0.2">
      <c r="A332" t="s">
        <v>412</v>
      </c>
      <c r="B332" t="s">
        <v>62</v>
      </c>
      <c r="D332" t="s">
        <v>56</v>
      </c>
      <c r="E332" t="s">
        <v>57</v>
      </c>
      <c r="F332" s="5">
        <v>263</v>
      </c>
      <c r="G332">
        <v>178</v>
      </c>
    </row>
    <row r="333" spans="1:29" x14ac:dyDescent="0.2">
      <c r="A333" t="s">
        <v>413</v>
      </c>
      <c r="B333" t="s">
        <v>116</v>
      </c>
      <c r="C333" t="s">
        <v>88</v>
      </c>
      <c r="D333" t="s">
        <v>81</v>
      </c>
      <c r="E333" t="s">
        <v>57</v>
      </c>
      <c r="F333" s="5">
        <v>1621</v>
      </c>
      <c r="G333">
        <v>1627</v>
      </c>
      <c r="H333">
        <v>0</v>
      </c>
      <c r="I333">
        <v>9</v>
      </c>
      <c r="J333">
        <v>0</v>
      </c>
      <c r="K333">
        <v>0</v>
      </c>
      <c r="L333">
        <v>0</v>
      </c>
      <c r="M333">
        <v>9</v>
      </c>
      <c r="N333">
        <v>0</v>
      </c>
      <c r="O333">
        <v>0</v>
      </c>
      <c r="P333">
        <v>0</v>
      </c>
      <c r="Q333">
        <v>0</v>
      </c>
      <c r="R333">
        <v>0</v>
      </c>
      <c r="S333">
        <v>0</v>
      </c>
      <c r="T333">
        <v>0</v>
      </c>
      <c r="U333">
        <v>0</v>
      </c>
      <c r="V333">
        <v>2</v>
      </c>
      <c r="W333">
        <v>2025</v>
      </c>
      <c r="X333">
        <v>9</v>
      </c>
      <c r="Y333">
        <v>9</v>
      </c>
      <c r="Z333">
        <v>0</v>
      </c>
      <c r="AA333">
        <v>0</v>
      </c>
      <c r="AB333">
        <v>0</v>
      </c>
      <c r="AC333">
        <v>0</v>
      </c>
    </row>
    <row r="334" spans="1:29" x14ac:dyDescent="0.2">
      <c r="A334" t="s">
        <v>414</v>
      </c>
      <c r="B334" t="s">
        <v>68</v>
      </c>
      <c r="D334" t="s">
        <v>56</v>
      </c>
      <c r="E334" t="s">
        <v>57</v>
      </c>
      <c r="F334" s="5">
        <v>5</v>
      </c>
      <c r="G334">
        <v>9</v>
      </c>
    </row>
    <row r="335" spans="1:29" x14ac:dyDescent="0.2">
      <c r="A335" t="s">
        <v>415</v>
      </c>
      <c r="B335" t="s">
        <v>74</v>
      </c>
      <c r="D335" t="s">
        <v>56</v>
      </c>
      <c r="E335" t="s">
        <v>57</v>
      </c>
      <c r="F335" s="5">
        <v>0</v>
      </c>
      <c r="G335">
        <v>4</v>
      </c>
    </row>
    <row r="336" spans="1:29" x14ac:dyDescent="0.2">
      <c r="A336" t="s">
        <v>416</v>
      </c>
      <c r="B336" t="s">
        <v>55</v>
      </c>
      <c r="D336" t="s">
        <v>56</v>
      </c>
      <c r="E336" t="s">
        <v>57</v>
      </c>
      <c r="F336" s="5">
        <v>259</v>
      </c>
      <c r="G336">
        <v>142</v>
      </c>
    </row>
    <row r="337" spans="1:29" x14ac:dyDescent="0.2">
      <c r="A337" t="s">
        <v>417</v>
      </c>
      <c r="B337" t="s">
        <v>79</v>
      </c>
      <c r="D337" t="s">
        <v>56</v>
      </c>
      <c r="E337" t="s">
        <v>57</v>
      </c>
      <c r="F337" s="5">
        <v>26</v>
      </c>
      <c r="G337">
        <v>39</v>
      </c>
    </row>
    <row r="338" spans="1:29" x14ac:dyDescent="0.2">
      <c r="A338" t="s">
        <v>418</v>
      </c>
      <c r="B338" t="s">
        <v>77</v>
      </c>
      <c r="C338" t="s">
        <v>96</v>
      </c>
      <c r="D338" t="s">
        <v>81</v>
      </c>
      <c r="E338" t="s">
        <v>91</v>
      </c>
      <c r="F338" s="5">
        <v>5228</v>
      </c>
      <c r="G338">
        <v>5322</v>
      </c>
      <c r="H338">
        <v>0</v>
      </c>
      <c r="I338">
        <v>39</v>
      </c>
      <c r="J338">
        <v>0</v>
      </c>
      <c r="K338">
        <v>0</v>
      </c>
      <c r="L338">
        <v>0</v>
      </c>
      <c r="M338">
        <v>39</v>
      </c>
      <c r="N338">
        <v>0</v>
      </c>
      <c r="O338">
        <v>0</v>
      </c>
      <c r="P338">
        <v>35</v>
      </c>
      <c r="Q338">
        <v>0</v>
      </c>
      <c r="R338">
        <v>0</v>
      </c>
      <c r="S338">
        <v>0</v>
      </c>
      <c r="T338">
        <v>35</v>
      </c>
      <c r="U338">
        <v>0</v>
      </c>
      <c r="V338">
        <v>4</v>
      </c>
      <c r="W338">
        <v>2025</v>
      </c>
      <c r="X338">
        <v>39</v>
      </c>
      <c r="Y338">
        <v>39</v>
      </c>
      <c r="Z338">
        <v>0</v>
      </c>
      <c r="AA338">
        <v>0</v>
      </c>
      <c r="AB338">
        <v>0</v>
      </c>
      <c r="AC338">
        <v>0</v>
      </c>
    </row>
    <row r="339" spans="1:29" x14ac:dyDescent="0.2">
      <c r="A339" t="s">
        <v>419</v>
      </c>
      <c r="B339" t="s">
        <v>68</v>
      </c>
      <c r="D339" t="s">
        <v>56</v>
      </c>
      <c r="E339" t="s">
        <v>57</v>
      </c>
      <c r="F339" s="5">
        <v>629</v>
      </c>
      <c r="G339">
        <v>660</v>
      </c>
    </row>
    <row r="340" spans="1:29" x14ac:dyDescent="0.2">
      <c r="A340" t="s">
        <v>420</v>
      </c>
      <c r="B340" t="s">
        <v>64</v>
      </c>
      <c r="C340" t="s">
        <v>80</v>
      </c>
      <c r="D340" t="s">
        <v>81</v>
      </c>
      <c r="E340" t="s">
        <v>91</v>
      </c>
      <c r="F340" s="5">
        <v>6309</v>
      </c>
      <c r="G340">
        <v>6372</v>
      </c>
      <c r="H340">
        <v>0</v>
      </c>
      <c r="I340">
        <v>20</v>
      </c>
      <c r="J340">
        <v>1</v>
      </c>
      <c r="K340">
        <v>0</v>
      </c>
      <c r="L340">
        <v>0</v>
      </c>
      <c r="M340">
        <v>21</v>
      </c>
      <c r="N340">
        <v>0</v>
      </c>
      <c r="O340">
        <v>0</v>
      </c>
      <c r="P340">
        <v>0</v>
      </c>
      <c r="Q340">
        <v>0</v>
      </c>
      <c r="R340">
        <v>0</v>
      </c>
      <c r="S340">
        <v>0</v>
      </c>
      <c r="T340">
        <v>0</v>
      </c>
      <c r="U340">
        <v>0</v>
      </c>
      <c r="V340">
        <v>2</v>
      </c>
      <c r="W340">
        <v>2025</v>
      </c>
      <c r="X340">
        <v>25</v>
      </c>
      <c r="Y340">
        <v>23</v>
      </c>
      <c r="Z340">
        <v>2</v>
      </c>
      <c r="AA340">
        <v>2</v>
      </c>
      <c r="AB340">
        <v>0</v>
      </c>
      <c r="AC340">
        <v>0</v>
      </c>
    </row>
    <row r="341" spans="1:29" x14ac:dyDescent="0.2">
      <c r="A341" t="s">
        <v>421</v>
      </c>
      <c r="B341" t="s">
        <v>59</v>
      </c>
      <c r="D341" t="s">
        <v>60</v>
      </c>
      <c r="E341" t="s">
        <v>57</v>
      </c>
      <c r="F341" s="5">
        <v>1379</v>
      </c>
      <c r="G341">
        <v>1608</v>
      </c>
      <c r="W341">
        <v>2025</v>
      </c>
      <c r="X341">
        <v>51</v>
      </c>
      <c r="Y341">
        <v>12</v>
      </c>
      <c r="Z341">
        <v>39</v>
      </c>
      <c r="AA341">
        <v>0</v>
      </c>
      <c r="AB341">
        <v>0</v>
      </c>
      <c r="AC341">
        <v>39</v>
      </c>
    </row>
    <row r="342" spans="1:29" x14ac:dyDescent="0.2">
      <c r="A342" t="s">
        <v>422</v>
      </c>
      <c r="B342" t="s">
        <v>59</v>
      </c>
      <c r="C342" t="s">
        <v>90</v>
      </c>
      <c r="D342" t="s">
        <v>81</v>
      </c>
      <c r="E342" t="s">
        <v>91</v>
      </c>
      <c r="F342" s="5">
        <v>9244</v>
      </c>
      <c r="G342">
        <v>9481</v>
      </c>
      <c r="H342">
        <v>4</v>
      </c>
      <c r="I342">
        <v>29</v>
      </c>
      <c r="J342">
        <v>0</v>
      </c>
      <c r="K342">
        <v>1</v>
      </c>
      <c r="L342">
        <v>1</v>
      </c>
      <c r="M342">
        <v>35</v>
      </c>
      <c r="N342">
        <v>0</v>
      </c>
      <c r="O342">
        <v>2</v>
      </c>
      <c r="P342">
        <v>20</v>
      </c>
      <c r="Q342">
        <v>0</v>
      </c>
      <c r="R342">
        <v>0</v>
      </c>
      <c r="S342">
        <v>0</v>
      </c>
      <c r="T342">
        <v>22</v>
      </c>
      <c r="U342">
        <v>0</v>
      </c>
      <c r="V342">
        <v>2</v>
      </c>
      <c r="W342">
        <v>2025</v>
      </c>
      <c r="X342">
        <v>85</v>
      </c>
      <c r="Y342">
        <v>75</v>
      </c>
      <c r="Z342">
        <v>10</v>
      </c>
      <c r="AA342">
        <v>2</v>
      </c>
      <c r="AB342">
        <v>3</v>
      </c>
      <c r="AC342">
        <v>5</v>
      </c>
    </row>
    <row r="343" spans="1:29" x14ac:dyDescent="0.2">
      <c r="A343" t="s">
        <v>423</v>
      </c>
      <c r="B343" t="s">
        <v>72</v>
      </c>
      <c r="D343" t="s">
        <v>60</v>
      </c>
      <c r="E343" t="s">
        <v>91</v>
      </c>
      <c r="F343" s="5">
        <v>7470</v>
      </c>
      <c r="G343">
        <v>7517</v>
      </c>
      <c r="W343">
        <v>2025</v>
      </c>
      <c r="X343">
        <v>38</v>
      </c>
      <c r="Y343">
        <v>11</v>
      </c>
      <c r="Z343">
        <v>27</v>
      </c>
      <c r="AA343">
        <v>2</v>
      </c>
      <c r="AB343">
        <v>0</v>
      </c>
      <c r="AC343">
        <v>25</v>
      </c>
    </row>
    <row r="344" spans="1:29" x14ac:dyDescent="0.2">
      <c r="A344" t="s">
        <v>424</v>
      </c>
      <c r="B344" t="s">
        <v>68</v>
      </c>
      <c r="D344" t="s">
        <v>60</v>
      </c>
      <c r="E344" t="s">
        <v>57</v>
      </c>
      <c r="F344" s="5">
        <v>137</v>
      </c>
      <c r="G344">
        <v>153</v>
      </c>
      <c r="W344">
        <v>2025</v>
      </c>
      <c r="X344">
        <v>0</v>
      </c>
      <c r="Y344">
        <v>0</v>
      </c>
      <c r="Z344">
        <v>0</v>
      </c>
      <c r="AA344">
        <v>0</v>
      </c>
      <c r="AB344">
        <v>0</v>
      </c>
      <c r="AC344">
        <v>0</v>
      </c>
    </row>
    <row r="345" spans="1:29" x14ac:dyDescent="0.2">
      <c r="A345" t="s">
        <v>425</v>
      </c>
      <c r="B345" t="s">
        <v>74</v>
      </c>
      <c r="D345" t="s">
        <v>60</v>
      </c>
      <c r="E345" t="s">
        <v>57</v>
      </c>
      <c r="F345" s="5">
        <v>1915</v>
      </c>
      <c r="G345">
        <v>2232</v>
      </c>
      <c r="W345">
        <v>2025</v>
      </c>
      <c r="X345">
        <v>0</v>
      </c>
      <c r="Y345">
        <v>0</v>
      </c>
      <c r="Z345">
        <v>0</v>
      </c>
      <c r="AA345">
        <v>0</v>
      </c>
      <c r="AB345">
        <v>0</v>
      </c>
      <c r="AC345">
        <v>0</v>
      </c>
    </row>
    <row r="346" spans="1:29" x14ac:dyDescent="0.2">
      <c r="A346" t="s">
        <v>426</v>
      </c>
      <c r="B346" t="s">
        <v>72</v>
      </c>
      <c r="C346" t="s">
        <v>117</v>
      </c>
      <c r="D346" t="s">
        <v>81</v>
      </c>
      <c r="E346" t="s">
        <v>91</v>
      </c>
      <c r="F346" s="5">
        <v>11902</v>
      </c>
      <c r="G346">
        <v>12234</v>
      </c>
      <c r="H346">
        <v>1</v>
      </c>
      <c r="I346">
        <v>10</v>
      </c>
      <c r="J346">
        <v>0</v>
      </c>
      <c r="K346">
        <v>0</v>
      </c>
      <c r="L346">
        <v>0</v>
      </c>
      <c r="M346">
        <v>11</v>
      </c>
      <c r="N346">
        <v>0</v>
      </c>
      <c r="O346">
        <v>0</v>
      </c>
      <c r="P346">
        <v>10</v>
      </c>
      <c r="Q346">
        <v>0</v>
      </c>
      <c r="R346">
        <v>0</v>
      </c>
      <c r="S346">
        <v>30</v>
      </c>
      <c r="T346">
        <v>40</v>
      </c>
      <c r="U346">
        <v>0</v>
      </c>
      <c r="V346">
        <v>1</v>
      </c>
      <c r="W346">
        <v>2025</v>
      </c>
      <c r="X346">
        <v>10</v>
      </c>
      <c r="Y346">
        <v>10</v>
      </c>
      <c r="Z346">
        <v>0</v>
      </c>
      <c r="AA346">
        <v>0</v>
      </c>
      <c r="AB346">
        <v>0</v>
      </c>
      <c r="AC346">
        <v>0</v>
      </c>
    </row>
    <row r="347" spans="1:29" x14ac:dyDescent="0.2">
      <c r="A347" t="s">
        <v>427</v>
      </c>
      <c r="B347" t="s">
        <v>72</v>
      </c>
      <c r="D347" t="s">
        <v>60</v>
      </c>
      <c r="E347" t="s">
        <v>57</v>
      </c>
      <c r="F347" s="5">
        <v>3853</v>
      </c>
      <c r="G347">
        <v>3903</v>
      </c>
      <c r="W347">
        <v>2025</v>
      </c>
      <c r="X347">
        <v>13</v>
      </c>
      <c r="Y347">
        <v>5</v>
      </c>
      <c r="Z347">
        <v>8</v>
      </c>
      <c r="AA347">
        <v>8</v>
      </c>
      <c r="AB347">
        <v>0</v>
      </c>
      <c r="AC347">
        <v>0</v>
      </c>
    </row>
    <row r="348" spans="1:29" x14ac:dyDescent="0.2">
      <c r="A348" t="s">
        <v>428</v>
      </c>
      <c r="B348" t="s">
        <v>74</v>
      </c>
      <c r="D348" t="s">
        <v>85</v>
      </c>
      <c r="E348" t="s">
        <v>57</v>
      </c>
      <c r="F348" s="5">
        <v>88</v>
      </c>
      <c r="G348">
        <v>67</v>
      </c>
      <c r="M348">
        <v>1</v>
      </c>
      <c r="W348">
        <v>2025</v>
      </c>
      <c r="X348">
        <v>0</v>
      </c>
      <c r="Y348">
        <v>0</v>
      </c>
      <c r="Z348">
        <v>0</v>
      </c>
      <c r="AA348">
        <v>0</v>
      </c>
      <c r="AB348">
        <v>0</v>
      </c>
      <c r="AC348">
        <v>0</v>
      </c>
    </row>
    <row r="349" spans="1:29" x14ac:dyDescent="0.2">
      <c r="A349" t="s">
        <v>429</v>
      </c>
      <c r="B349" t="s">
        <v>74</v>
      </c>
      <c r="D349" t="s">
        <v>56</v>
      </c>
      <c r="E349" t="s">
        <v>57</v>
      </c>
      <c r="F349" s="5">
        <v>705</v>
      </c>
      <c r="G349">
        <v>670</v>
      </c>
    </row>
    <row r="350" spans="1:29" x14ac:dyDescent="0.2">
      <c r="A350" t="s">
        <v>430</v>
      </c>
      <c r="B350" t="s">
        <v>77</v>
      </c>
      <c r="D350" t="s">
        <v>60</v>
      </c>
      <c r="E350" t="s">
        <v>57</v>
      </c>
      <c r="F350" s="5">
        <v>1951</v>
      </c>
      <c r="G350">
        <v>1882</v>
      </c>
      <c r="W350">
        <v>2025</v>
      </c>
      <c r="X350">
        <v>20</v>
      </c>
      <c r="Y350">
        <v>20</v>
      </c>
      <c r="Z350">
        <v>0</v>
      </c>
      <c r="AA350">
        <v>0</v>
      </c>
      <c r="AB350">
        <v>0</v>
      </c>
      <c r="AC350">
        <v>0</v>
      </c>
    </row>
    <row r="351" spans="1:29" x14ac:dyDescent="0.2">
      <c r="A351" t="s">
        <v>431</v>
      </c>
      <c r="B351" t="s">
        <v>83</v>
      </c>
      <c r="C351" t="s">
        <v>107</v>
      </c>
      <c r="D351" t="s">
        <v>81</v>
      </c>
      <c r="E351" t="s">
        <v>57</v>
      </c>
      <c r="F351" s="5">
        <v>1482</v>
      </c>
      <c r="G351">
        <v>1500</v>
      </c>
      <c r="H351">
        <v>1</v>
      </c>
      <c r="I351">
        <v>6</v>
      </c>
      <c r="J351">
        <v>0</v>
      </c>
      <c r="K351">
        <v>0</v>
      </c>
      <c r="L351">
        <v>0</v>
      </c>
      <c r="M351">
        <v>7</v>
      </c>
      <c r="N351">
        <v>0</v>
      </c>
      <c r="O351">
        <v>0</v>
      </c>
      <c r="P351">
        <v>0</v>
      </c>
      <c r="Q351">
        <v>0</v>
      </c>
      <c r="R351">
        <v>0</v>
      </c>
      <c r="S351">
        <v>0</v>
      </c>
      <c r="T351">
        <v>0</v>
      </c>
      <c r="U351">
        <v>0</v>
      </c>
      <c r="V351">
        <v>0</v>
      </c>
      <c r="W351">
        <v>2025</v>
      </c>
      <c r="X351">
        <v>7</v>
      </c>
      <c r="Y351">
        <v>7</v>
      </c>
      <c r="Z351">
        <v>0</v>
      </c>
      <c r="AA351">
        <v>0</v>
      </c>
      <c r="AB351">
        <v>0</v>
      </c>
      <c r="AC351">
        <v>0</v>
      </c>
    </row>
    <row r="352" spans="1:29" x14ac:dyDescent="0.2">
      <c r="A352" t="s">
        <v>77</v>
      </c>
      <c r="B352" t="s">
        <v>77</v>
      </c>
      <c r="C352" t="s">
        <v>96</v>
      </c>
      <c r="D352" t="s">
        <v>81</v>
      </c>
      <c r="E352" t="s">
        <v>91</v>
      </c>
      <c r="F352" s="5">
        <v>4333</v>
      </c>
      <c r="G352">
        <v>4419</v>
      </c>
      <c r="H352">
        <v>0</v>
      </c>
      <c r="I352">
        <v>44</v>
      </c>
      <c r="J352">
        <v>2</v>
      </c>
      <c r="K352">
        <v>0</v>
      </c>
      <c r="L352">
        <v>0</v>
      </c>
      <c r="M352">
        <v>46</v>
      </c>
      <c r="N352">
        <v>0</v>
      </c>
      <c r="O352">
        <v>0</v>
      </c>
      <c r="P352">
        <v>29</v>
      </c>
      <c r="Q352">
        <v>2</v>
      </c>
      <c r="R352">
        <v>0</v>
      </c>
      <c r="S352">
        <v>0</v>
      </c>
      <c r="T352">
        <v>31</v>
      </c>
      <c r="U352">
        <v>0</v>
      </c>
      <c r="V352">
        <v>6</v>
      </c>
      <c r="W352">
        <v>2025</v>
      </c>
      <c r="X352">
        <v>40</v>
      </c>
      <c r="Y352">
        <v>34</v>
      </c>
      <c r="Z352">
        <v>6</v>
      </c>
      <c r="AA352">
        <v>6</v>
      </c>
      <c r="AB352">
        <v>0</v>
      </c>
      <c r="AC352">
        <v>0</v>
      </c>
    </row>
    <row r="353" spans="1:29" x14ac:dyDescent="0.2">
      <c r="A353" t="s">
        <v>432</v>
      </c>
      <c r="B353" t="s">
        <v>116</v>
      </c>
      <c r="D353" t="s">
        <v>60</v>
      </c>
      <c r="E353" t="s">
        <v>57</v>
      </c>
      <c r="F353" s="5">
        <v>1473</v>
      </c>
      <c r="G353">
        <v>1633</v>
      </c>
      <c r="W353">
        <v>2025</v>
      </c>
      <c r="X353">
        <v>15</v>
      </c>
      <c r="Y353">
        <v>15</v>
      </c>
      <c r="Z353">
        <v>0</v>
      </c>
      <c r="AA353">
        <v>0</v>
      </c>
      <c r="AB353">
        <v>0</v>
      </c>
      <c r="AC353">
        <v>0</v>
      </c>
    </row>
    <row r="354" spans="1:29" x14ac:dyDescent="0.2">
      <c r="A354" t="s">
        <v>433</v>
      </c>
      <c r="B354" t="s">
        <v>79</v>
      </c>
      <c r="D354" t="s">
        <v>60</v>
      </c>
      <c r="E354" t="s">
        <v>57</v>
      </c>
      <c r="F354" s="5">
        <v>2209</v>
      </c>
      <c r="G354">
        <v>2035</v>
      </c>
      <c r="W354">
        <v>2025</v>
      </c>
      <c r="X354">
        <v>15</v>
      </c>
      <c r="Y354">
        <v>15</v>
      </c>
      <c r="Z354">
        <v>0</v>
      </c>
      <c r="AA354">
        <v>0</v>
      </c>
      <c r="AB354">
        <v>0</v>
      </c>
      <c r="AC354">
        <v>0</v>
      </c>
    </row>
    <row r="355" spans="1:29" x14ac:dyDescent="0.2">
      <c r="A355" t="s">
        <v>434</v>
      </c>
      <c r="B355" t="s">
        <v>77</v>
      </c>
      <c r="D355" t="s">
        <v>60</v>
      </c>
      <c r="E355" t="s">
        <v>91</v>
      </c>
      <c r="F355" s="5">
        <v>5317</v>
      </c>
      <c r="G355">
        <v>5379</v>
      </c>
      <c r="W355">
        <v>2025</v>
      </c>
      <c r="X355">
        <v>19</v>
      </c>
      <c r="Y355">
        <v>19</v>
      </c>
      <c r="Z355">
        <v>0</v>
      </c>
      <c r="AA355">
        <v>0</v>
      </c>
      <c r="AB355">
        <v>0</v>
      </c>
      <c r="AC355">
        <v>0</v>
      </c>
    </row>
    <row r="356" spans="1:29" x14ac:dyDescent="0.2">
      <c r="A356" t="s">
        <v>435</v>
      </c>
      <c r="B356" t="s">
        <v>55</v>
      </c>
      <c r="D356" t="s">
        <v>60</v>
      </c>
      <c r="E356" t="s">
        <v>57</v>
      </c>
      <c r="F356" s="5">
        <v>896</v>
      </c>
      <c r="G356">
        <v>766</v>
      </c>
      <c r="W356">
        <v>2025</v>
      </c>
      <c r="X356">
        <v>0</v>
      </c>
      <c r="Y356">
        <v>0</v>
      </c>
      <c r="Z356">
        <v>0</v>
      </c>
      <c r="AA356">
        <v>0</v>
      </c>
      <c r="AB356">
        <v>0</v>
      </c>
      <c r="AC356">
        <v>0</v>
      </c>
    </row>
    <row r="357" spans="1:29" x14ac:dyDescent="0.2">
      <c r="A357" t="s">
        <v>436</v>
      </c>
      <c r="B357" t="s">
        <v>59</v>
      </c>
      <c r="C357" t="s">
        <v>90</v>
      </c>
      <c r="D357" t="s">
        <v>81</v>
      </c>
      <c r="E357" t="s">
        <v>57</v>
      </c>
      <c r="F357" s="5">
        <v>1715</v>
      </c>
      <c r="G357">
        <v>1833</v>
      </c>
      <c r="H357">
        <v>0</v>
      </c>
      <c r="I357">
        <v>13</v>
      </c>
      <c r="J357">
        <v>0</v>
      </c>
      <c r="K357">
        <v>0</v>
      </c>
      <c r="L357">
        <v>0</v>
      </c>
      <c r="M357">
        <v>13</v>
      </c>
      <c r="N357">
        <v>0</v>
      </c>
      <c r="O357">
        <v>0</v>
      </c>
      <c r="P357">
        <v>7</v>
      </c>
      <c r="Q357">
        <v>0</v>
      </c>
      <c r="R357">
        <v>0</v>
      </c>
      <c r="S357">
        <v>0</v>
      </c>
      <c r="T357">
        <v>7</v>
      </c>
      <c r="U357">
        <v>0</v>
      </c>
      <c r="V357">
        <v>0</v>
      </c>
      <c r="W357">
        <v>2025</v>
      </c>
      <c r="X357">
        <v>7</v>
      </c>
      <c r="Y357">
        <v>7</v>
      </c>
      <c r="Z357">
        <v>0</v>
      </c>
      <c r="AA357">
        <v>0</v>
      </c>
      <c r="AB357">
        <v>0</v>
      </c>
      <c r="AC357">
        <v>0</v>
      </c>
    </row>
    <row r="358" spans="1:29" x14ac:dyDescent="0.2">
      <c r="A358" t="s">
        <v>437</v>
      </c>
      <c r="B358" t="s">
        <v>72</v>
      </c>
      <c r="D358" t="s">
        <v>60</v>
      </c>
      <c r="E358" t="s">
        <v>57</v>
      </c>
      <c r="F358" s="5">
        <v>384</v>
      </c>
      <c r="G358">
        <v>350</v>
      </c>
      <c r="W358">
        <v>2025</v>
      </c>
      <c r="X358">
        <v>0</v>
      </c>
      <c r="Y358">
        <v>0</v>
      </c>
      <c r="Z358">
        <v>0</v>
      </c>
      <c r="AA358">
        <v>0</v>
      </c>
      <c r="AB358">
        <v>0</v>
      </c>
      <c r="AC358">
        <v>0</v>
      </c>
    </row>
    <row r="359" spans="1:29" x14ac:dyDescent="0.2">
      <c r="A359" t="s">
        <v>438</v>
      </c>
      <c r="B359" t="s">
        <v>62</v>
      </c>
      <c r="D359" t="s">
        <v>56</v>
      </c>
      <c r="E359" t="s">
        <v>57</v>
      </c>
      <c r="F359" s="5">
        <v>759</v>
      </c>
      <c r="G359">
        <v>767</v>
      </c>
    </row>
    <row r="360" spans="1:29" x14ac:dyDescent="0.2">
      <c r="A360" t="s">
        <v>439</v>
      </c>
      <c r="B360" t="s">
        <v>62</v>
      </c>
      <c r="D360" t="s">
        <v>56</v>
      </c>
      <c r="E360" t="s">
        <v>57</v>
      </c>
      <c r="F360" s="5">
        <v>552</v>
      </c>
      <c r="G360">
        <v>692</v>
      </c>
    </row>
    <row r="361" spans="1:29" x14ac:dyDescent="0.2">
      <c r="A361" t="s">
        <v>440</v>
      </c>
      <c r="B361" t="s">
        <v>72</v>
      </c>
      <c r="D361" t="s">
        <v>60</v>
      </c>
      <c r="E361" t="s">
        <v>57</v>
      </c>
      <c r="F361" s="5">
        <v>1154</v>
      </c>
      <c r="G361">
        <v>900</v>
      </c>
      <c r="W361">
        <v>2025</v>
      </c>
      <c r="X361">
        <v>3</v>
      </c>
      <c r="Y361">
        <v>3</v>
      </c>
      <c r="Z361">
        <v>0</v>
      </c>
      <c r="AA361">
        <v>0</v>
      </c>
      <c r="AB361">
        <v>0</v>
      </c>
      <c r="AC361">
        <v>0</v>
      </c>
    </row>
    <row r="362" spans="1:29" x14ac:dyDescent="0.2">
      <c r="A362" t="s">
        <v>441</v>
      </c>
      <c r="B362" t="s">
        <v>62</v>
      </c>
      <c r="D362" t="s">
        <v>56</v>
      </c>
      <c r="E362" t="s">
        <v>57</v>
      </c>
      <c r="F362" s="5">
        <v>801</v>
      </c>
      <c r="G362">
        <v>785</v>
      </c>
    </row>
    <row r="363" spans="1:29" x14ac:dyDescent="0.2">
      <c r="A363" t="s">
        <v>72</v>
      </c>
      <c r="B363" t="s">
        <v>74</v>
      </c>
      <c r="D363" t="s">
        <v>60</v>
      </c>
      <c r="E363" t="s">
        <v>57</v>
      </c>
      <c r="F363" s="5">
        <v>1154</v>
      </c>
      <c r="G363">
        <v>1155</v>
      </c>
      <c r="W363">
        <v>2025</v>
      </c>
      <c r="X363">
        <v>9</v>
      </c>
      <c r="Y363">
        <v>9</v>
      </c>
      <c r="Z363">
        <v>0</v>
      </c>
      <c r="AA363">
        <v>0</v>
      </c>
      <c r="AB363">
        <v>0</v>
      </c>
      <c r="AC363">
        <v>0</v>
      </c>
    </row>
    <row r="364" spans="1:29" x14ac:dyDescent="0.2">
      <c r="A364" t="s">
        <v>442</v>
      </c>
      <c r="B364" t="s">
        <v>72</v>
      </c>
      <c r="D364" t="s">
        <v>56</v>
      </c>
      <c r="E364" t="s">
        <v>57</v>
      </c>
      <c r="F364" s="5">
        <v>470</v>
      </c>
      <c r="G364">
        <v>376</v>
      </c>
    </row>
    <row r="365" spans="1:29" x14ac:dyDescent="0.2">
      <c r="A365" t="s">
        <v>442</v>
      </c>
      <c r="B365" t="s">
        <v>68</v>
      </c>
      <c r="D365" t="s">
        <v>56</v>
      </c>
      <c r="E365" t="s">
        <v>57</v>
      </c>
      <c r="F365" s="5">
        <v>0</v>
      </c>
      <c r="G365">
        <v>0</v>
      </c>
    </row>
    <row r="366" spans="1:29" x14ac:dyDescent="0.2">
      <c r="A366" t="s">
        <v>443</v>
      </c>
      <c r="B366" t="s">
        <v>68</v>
      </c>
      <c r="D366" t="s">
        <v>60</v>
      </c>
      <c r="E366" t="s">
        <v>57</v>
      </c>
      <c r="F366" s="5">
        <v>326</v>
      </c>
      <c r="G366">
        <v>381</v>
      </c>
      <c r="W366">
        <v>2025</v>
      </c>
      <c r="X366">
        <v>2</v>
      </c>
      <c r="Y366">
        <v>2</v>
      </c>
      <c r="Z366">
        <v>0</v>
      </c>
      <c r="AA366">
        <v>0</v>
      </c>
      <c r="AB366">
        <v>0</v>
      </c>
      <c r="AC366">
        <v>0</v>
      </c>
    </row>
    <row r="367" spans="1:29" x14ac:dyDescent="0.2">
      <c r="A367" t="s">
        <v>444</v>
      </c>
      <c r="B367" t="s">
        <v>87</v>
      </c>
      <c r="D367" t="s">
        <v>85</v>
      </c>
      <c r="E367" t="s">
        <v>57</v>
      </c>
      <c r="F367" s="5">
        <v>0</v>
      </c>
      <c r="G367">
        <v>0</v>
      </c>
      <c r="M367">
        <v>7</v>
      </c>
    </row>
    <row r="368" spans="1:29" x14ac:dyDescent="0.2">
      <c r="A368" t="s">
        <v>445</v>
      </c>
      <c r="B368" t="s">
        <v>62</v>
      </c>
      <c r="D368" t="s">
        <v>60</v>
      </c>
      <c r="E368" t="s">
        <v>57</v>
      </c>
      <c r="F368" s="5">
        <v>744</v>
      </c>
      <c r="G368">
        <v>796</v>
      </c>
      <c r="W368">
        <v>2025</v>
      </c>
      <c r="X368">
        <v>7</v>
      </c>
      <c r="Y368">
        <v>7</v>
      </c>
      <c r="Z368">
        <v>0</v>
      </c>
      <c r="AA368">
        <v>0</v>
      </c>
      <c r="AB368">
        <v>0</v>
      </c>
      <c r="AC368">
        <v>0</v>
      </c>
    </row>
    <row r="369" spans="1:29" x14ac:dyDescent="0.2">
      <c r="A369" t="s">
        <v>446</v>
      </c>
      <c r="B369" t="s">
        <v>77</v>
      </c>
      <c r="D369" t="s">
        <v>60</v>
      </c>
      <c r="E369" t="s">
        <v>57</v>
      </c>
      <c r="F369" s="5">
        <v>1501</v>
      </c>
      <c r="G369">
        <v>1502</v>
      </c>
      <c r="W369">
        <v>2025</v>
      </c>
      <c r="X369">
        <v>4</v>
      </c>
      <c r="Y369">
        <v>4</v>
      </c>
      <c r="Z369">
        <v>0</v>
      </c>
      <c r="AA369">
        <v>0</v>
      </c>
      <c r="AB369">
        <v>0</v>
      </c>
      <c r="AC369">
        <v>0</v>
      </c>
    </row>
    <row r="370" spans="1:29" x14ac:dyDescent="0.2">
      <c r="A370" t="s">
        <v>447</v>
      </c>
      <c r="B370" t="s">
        <v>100</v>
      </c>
      <c r="D370" t="s">
        <v>60</v>
      </c>
      <c r="E370" t="s">
        <v>57</v>
      </c>
      <c r="F370" s="5">
        <v>1094</v>
      </c>
      <c r="G370">
        <v>938</v>
      </c>
      <c r="W370">
        <v>2025</v>
      </c>
      <c r="X370">
        <v>9</v>
      </c>
      <c r="Y370">
        <v>9</v>
      </c>
      <c r="Z370">
        <v>0</v>
      </c>
      <c r="AA370">
        <v>0</v>
      </c>
      <c r="AB370">
        <v>0</v>
      </c>
      <c r="AC370">
        <v>0</v>
      </c>
    </row>
    <row r="371" spans="1:29" x14ac:dyDescent="0.2">
      <c r="A371" t="s">
        <v>448</v>
      </c>
      <c r="B371" t="s">
        <v>87</v>
      </c>
      <c r="C371" t="s">
        <v>88</v>
      </c>
      <c r="D371" t="s">
        <v>81</v>
      </c>
      <c r="E371" t="s">
        <v>57</v>
      </c>
      <c r="F371" s="5">
        <v>2238</v>
      </c>
      <c r="G371">
        <v>2215</v>
      </c>
      <c r="H371">
        <v>1</v>
      </c>
      <c r="I371">
        <v>14</v>
      </c>
      <c r="J371">
        <v>0</v>
      </c>
      <c r="K371">
        <v>0</v>
      </c>
      <c r="L371">
        <v>0</v>
      </c>
      <c r="M371">
        <v>15</v>
      </c>
      <c r="N371">
        <v>0</v>
      </c>
      <c r="O371">
        <v>0</v>
      </c>
      <c r="P371">
        <v>8</v>
      </c>
      <c r="Q371">
        <v>0</v>
      </c>
      <c r="R371">
        <v>0</v>
      </c>
      <c r="S371">
        <v>0</v>
      </c>
      <c r="T371">
        <v>8</v>
      </c>
      <c r="U371">
        <v>0</v>
      </c>
      <c r="V371">
        <v>0</v>
      </c>
      <c r="W371">
        <v>2025</v>
      </c>
      <c r="X371">
        <v>18</v>
      </c>
      <c r="Y371">
        <v>18</v>
      </c>
      <c r="Z371">
        <v>0</v>
      </c>
      <c r="AA371">
        <v>0</v>
      </c>
      <c r="AB371">
        <v>0</v>
      </c>
      <c r="AC371">
        <v>0</v>
      </c>
    </row>
    <row r="372" spans="1:29" x14ac:dyDescent="0.2">
      <c r="A372" t="s">
        <v>449</v>
      </c>
      <c r="B372" t="s">
        <v>79</v>
      </c>
      <c r="D372" t="s">
        <v>60</v>
      </c>
      <c r="E372" t="s">
        <v>57</v>
      </c>
      <c r="F372" s="5">
        <v>3930</v>
      </c>
      <c r="G372">
        <v>3942</v>
      </c>
      <c r="W372">
        <v>2025</v>
      </c>
      <c r="X372">
        <v>5</v>
      </c>
      <c r="Y372">
        <v>0</v>
      </c>
      <c r="Z372">
        <v>5</v>
      </c>
      <c r="AA372">
        <v>2</v>
      </c>
      <c r="AB372">
        <v>3</v>
      </c>
      <c r="AC372">
        <v>0</v>
      </c>
    </row>
    <row r="373" spans="1:29" x14ac:dyDescent="0.2">
      <c r="A373" t="s">
        <v>450</v>
      </c>
      <c r="B373" t="s">
        <v>64</v>
      </c>
      <c r="D373" t="s">
        <v>60</v>
      </c>
      <c r="E373" t="s">
        <v>57</v>
      </c>
      <c r="F373" s="5">
        <v>3093</v>
      </c>
      <c r="G373">
        <v>3321</v>
      </c>
      <c r="W373">
        <v>2025</v>
      </c>
      <c r="X373">
        <v>26</v>
      </c>
      <c r="Y373">
        <v>24</v>
      </c>
      <c r="Z373">
        <v>2</v>
      </c>
      <c r="AA373">
        <v>2</v>
      </c>
      <c r="AB373">
        <v>0</v>
      </c>
      <c r="AC373">
        <v>0</v>
      </c>
    </row>
    <row r="374" spans="1:29" x14ac:dyDescent="0.2">
      <c r="A374" t="s">
        <v>451</v>
      </c>
      <c r="B374" t="s">
        <v>79</v>
      </c>
      <c r="D374" t="s">
        <v>56</v>
      </c>
      <c r="E374" t="s">
        <v>57</v>
      </c>
      <c r="F374" s="5">
        <v>87</v>
      </c>
      <c r="G374">
        <v>87</v>
      </c>
    </row>
    <row r="375" spans="1:29" x14ac:dyDescent="0.2">
      <c r="A375" t="s">
        <v>452</v>
      </c>
      <c r="B375" t="s">
        <v>72</v>
      </c>
      <c r="D375" t="s">
        <v>60</v>
      </c>
      <c r="E375" t="s">
        <v>57</v>
      </c>
      <c r="F375" s="5">
        <v>1319</v>
      </c>
      <c r="G375">
        <v>1332</v>
      </c>
      <c r="W375">
        <v>2025</v>
      </c>
      <c r="X375">
        <v>2</v>
      </c>
      <c r="Y375">
        <v>2</v>
      </c>
      <c r="Z375">
        <v>0</v>
      </c>
      <c r="AA375">
        <v>0</v>
      </c>
      <c r="AB375">
        <v>0</v>
      </c>
      <c r="AC375">
        <v>0</v>
      </c>
    </row>
    <row r="376" spans="1:29" x14ac:dyDescent="0.2">
      <c r="A376" t="s">
        <v>453</v>
      </c>
      <c r="B376" t="s">
        <v>95</v>
      </c>
      <c r="C376" t="s">
        <v>96</v>
      </c>
      <c r="D376" t="s">
        <v>81</v>
      </c>
      <c r="E376" t="s">
        <v>91</v>
      </c>
      <c r="F376" s="5">
        <v>5954</v>
      </c>
      <c r="G376">
        <v>6051</v>
      </c>
      <c r="H376">
        <v>7</v>
      </c>
      <c r="I376">
        <v>24</v>
      </c>
      <c r="J376">
        <v>0</v>
      </c>
      <c r="K376">
        <v>0</v>
      </c>
      <c r="L376">
        <v>0</v>
      </c>
      <c r="M376">
        <v>31</v>
      </c>
      <c r="N376">
        <v>0</v>
      </c>
      <c r="O376">
        <v>2</v>
      </c>
      <c r="P376">
        <v>8</v>
      </c>
      <c r="Q376">
        <v>0</v>
      </c>
      <c r="R376">
        <v>0</v>
      </c>
      <c r="S376">
        <v>0</v>
      </c>
      <c r="T376">
        <v>10</v>
      </c>
      <c r="U376">
        <v>0</v>
      </c>
      <c r="V376">
        <v>2</v>
      </c>
      <c r="W376">
        <v>2025</v>
      </c>
      <c r="X376">
        <v>10</v>
      </c>
      <c r="Y376">
        <v>10</v>
      </c>
      <c r="Z376">
        <v>0</v>
      </c>
      <c r="AA376">
        <v>0</v>
      </c>
      <c r="AB376">
        <v>0</v>
      </c>
      <c r="AC376">
        <v>0</v>
      </c>
    </row>
    <row r="377" spans="1:29" x14ac:dyDescent="0.2">
      <c r="A377" t="s">
        <v>454</v>
      </c>
      <c r="B377" t="s">
        <v>68</v>
      </c>
      <c r="D377" t="s">
        <v>60</v>
      </c>
      <c r="E377" t="s">
        <v>57</v>
      </c>
      <c r="F377" s="5">
        <v>374</v>
      </c>
      <c r="G377">
        <v>363</v>
      </c>
      <c r="W377">
        <v>2025</v>
      </c>
      <c r="X377">
        <v>0</v>
      </c>
      <c r="Y377">
        <v>0</v>
      </c>
      <c r="Z377">
        <v>0</v>
      </c>
      <c r="AA377">
        <v>0</v>
      </c>
      <c r="AB377">
        <v>0</v>
      </c>
      <c r="AC377">
        <v>0</v>
      </c>
    </row>
    <row r="378" spans="1:29" x14ac:dyDescent="0.2">
      <c r="A378" t="s">
        <v>455</v>
      </c>
      <c r="B378" t="s">
        <v>77</v>
      </c>
      <c r="D378" t="s">
        <v>60</v>
      </c>
      <c r="E378" t="s">
        <v>57</v>
      </c>
      <c r="F378" s="5">
        <v>1746</v>
      </c>
      <c r="G378">
        <v>1650</v>
      </c>
      <c r="W378">
        <v>2025</v>
      </c>
      <c r="X378">
        <v>4</v>
      </c>
      <c r="Y378">
        <v>4</v>
      </c>
      <c r="Z378">
        <v>0</v>
      </c>
      <c r="AA378">
        <v>0</v>
      </c>
      <c r="AB378">
        <v>0</v>
      </c>
      <c r="AC378">
        <v>0</v>
      </c>
    </row>
    <row r="379" spans="1:29" x14ac:dyDescent="0.2">
      <c r="A379" t="s">
        <v>456</v>
      </c>
      <c r="B379" t="s">
        <v>104</v>
      </c>
      <c r="C379" t="s">
        <v>140</v>
      </c>
      <c r="D379" t="s">
        <v>81</v>
      </c>
      <c r="E379" t="s">
        <v>91</v>
      </c>
      <c r="F379" s="5">
        <v>68854</v>
      </c>
      <c r="G379">
        <v>69752</v>
      </c>
      <c r="H379">
        <v>14</v>
      </c>
      <c r="I379">
        <v>31</v>
      </c>
      <c r="J379">
        <v>4</v>
      </c>
      <c r="K379">
        <v>20</v>
      </c>
      <c r="L379">
        <v>479</v>
      </c>
      <c r="M379">
        <v>548</v>
      </c>
      <c r="N379">
        <v>424</v>
      </c>
      <c r="O379">
        <v>11</v>
      </c>
      <c r="P379">
        <v>35</v>
      </c>
      <c r="Q379">
        <v>4</v>
      </c>
      <c r="R379">
        <v>14</v>
      </c>
      <c r="S379">
        <v>140</v>
      </c>
      <c r="T379">
        <v>204</v>
      </c>
      <c r="U379">
        <v>93</v>
      </c>
      <c r="V379">
        <v>53</v>
      </c>
      <c r="W379">
        <v>2025</v>
      </c>
      <c r="X379">
        <v>423</v>
      </c>
      <c r="Y379">
        <v>42</v>
      </c>
      <c r="Z379">
        <v>381</v>
      </c>
      <c r="AA379">
        <v>4</v>
      </c>
      <c r="AB379">
        <v>3</v>
      </c>
      <c r="AC379">
        <v>374</v>
      </c>
    </row>
    <row r="380" spans="1:29" x14ac:dyDescent="0.2">
      <c r="A380" t="s">
        <v>457</v>
      </c>
      <c r="B380" t="s">
        <v>104</v>
      </c>
      <c r="C380" t="s">
        <v>140</v>
      </c>
      <c r="D380" t="s">
        <v>81</v>
      </c>
      <c r="E380" t="s">
        <v>57</v>
      </c>
      <c r="F380" s="5">
        <v>1696</v>
      </c>
      <c r="G380">
        <v>1630</v>
      </c>
      <c r="H380">
        <v>2</v>
      </c>
      <c r="I380">
        <v>7</v>
      </c>
      <c r="J380">
        <v>0</v>
      </c>
      <c r="K380">
        <v>0</v>
      </c>
      <c r="L380">
        <v>0</v>
      </c>
      <c r="M380">
        <v>9</v>
      </c>
      <c r="N380">
        <v>0</v>
      </c>
      <c r="O380">
        <v>1</v>
      </c>
      <c r="P380">
        <v>11</v>
      </c>
      <c r="Q380">
        <v>0</v>
      </c>
      <c r="R380">
        <v>0</v>
      </c>
      <c r="S380">
        <v>0</v>
      </c>
      <c r="T380">
        <v>12</v>
      </c>
      <c r="U380">
        <v>0</v>
      </c>
      <c r="V380">
        <v>1</v>
      </c>
      <c r="W380">
        <v>2025</v>
      </c>
      <c r="X380">
        <v>16</v>
      </c>
      <c r="Y380">
        <v>16</v>
      </c>
      <c r="Z380">
        <v>0</v>
      </c>
      <c r="AA380">
        <v>0</v>
      </c>
      <c r="AB380">
        <v>0</v>
      </c>
      <c r="AC380">
        <v>0</v>
      </c>
    </row>
    <row r="381" spans="1:29" x14ac:dyDescent="0.2">
      <c r="A381" t="s">
        <v>458</v>
      </c>
      <c r="B381" t="s">
        <v>72</v>
      </c>
      <c r="D381" t="s">
        <v>85</v>
      </c>
      <c r="E381" t="s">
        <v>57</v>
      </c>
      <c r="F381" s="5">
        <v>210</v>
      </c>
      <c r="G381">
        <v>173</v>
      </c>
      <c r="M381">
        <v>2</v>
      </c>
    </row>
    <row r="382" spans="1:29" x14ac:dyDescent="0.2">
      <c r="A382" t="s">
        <v>459</v>
      </c>
      <c r="B382" t="s">
        <v>68</v>
      </c>
      <c r="C382" t="s">
        <v>163</v>
      </c>
      <c r="D382" t="s">
        <v>81</v>
      </c>
      <c r="E382" t="s">
        <v>91</v>
      </c>
      <c r="F382" s="5">
        <v>8736</v>
      </c>
      <c r="G382">
        <v>8753</v>
      </c>
      <c r="H382">
        <v>0</v>
      </c>
      <c r="I382">
        <v>8</v>
      </c>
      <c r="J382">
        <v>0</v>
      </c>
      <c r="K382">
        <v>0</v>
      </c>
      <c r="L382">
        <v>0</v>
      </c>
      <c r="M382">
        <v>8</v>
      </c>
      <c r="N382">
        <v>0</v>
      </c>
      <c r="O382">
        <v>0</v>
      </c>
      <c r="P382">
        <v>3</v>
      </c>
      <c r="Q382">
        <v>1</v>
      </c>
      <c r="R382">
        <v>0</v>
      </c>
      <c r="S382">
        <v>3</v>
      </c>
      <c r="T382">
        <v>7</v>
      </c>
      <c r="U382">
        <v>18</v>
      </c>
      <c r="V382">
        <v>11</v>
      </c>
      <c r="W382">
        <v>2025</v>
      </c>
      <c r="X382">
        <v>4</v>
      </c>
      <c r="Y382">
        <v>4</v>
      </c>
      <c r="Z382">
        <v>0</v>
      </c>
      <c r="AA382">
        <v>0</v>
      </c>
      <c r="AB382">
        <v>0</v>
      </c>
      <c r="AC382">
        <v>0</v>
      </c>
    </row>
    <row r="383" spans="1:29" x14ac:dyDescent="0.2">
      <c r="A383" t="s">
        <v>460</v>
      </c>
      <c r="B383" t="s">
        <v>62</v>
      </c>
      <c r="C383" t="s">
        <v>102</v>
      </c>
      <c r="D383" t="s">
        <v>81</v>
      </c>
      <c r="E383" t="s">
        <v>57</v>
      </c>
      <c r="F383" s="5">
        <v>866</v>
      </c>
      <c r="G383">
        <v>753</v>
      </c>
      <c r="H383">
        <v>0</v>
      </c>
      <c r="I383">
        <v>1</v>
      </c>
      <c r="J383">
        <v>0</v>
      </c>
      <c r="K383">
        <v>0</v>
      </c>
      <c r="L383">
        <v>0</v>
      </c>
      <c r="M383">
        <v>1</v>
      </c>
      <c r="N383">
        <v>0</v>
      </c>
      <c r="O383">
        <v>0</v>
      </c>
      <c r="P383">
        <v>0</v>
      </c>
      <c r="Q383">
        <v>0</v>
      </c>
      <c r="R383">
        <v>0</v>
      </c>
      <c r="S383">
        <v>0</v>
      </c>
      <c r="T383">
        <v>0</v>
      </c>
      <c r="U383">
        <v>0</v>
      </c>
      <c r="V383">
        <v>0</v>
      </c>
    </row>
    <row r="384" spans="1:29" x14ac:dyDescent="0.2">
      <c r="A384" t="s">
        <v>461</v>
      </c>
      <c r="B384" t="s">
        <v>116</v>
      </c>
      <c r="D384" t="s">
        <v>56</v>
      </c>
      <c r="E384" t="s">
        <v>57</v>
      </c>
      <c r="F384" s="5">
        <v>923</v>
      </c>
      <c r="G384">
        <v>704</v>
      </c>
    </row>
    <row r="385" spans="1:29" x14ac:dyDescent="0.2">
      <c r="A385" t="s">
        <v>462</v>
      </c>
      <c r="B385" t="s">
        <v>64</v>
      </c>
      <c r="D385" t="s">
        <v>60</v>
      </c>
      <c r="E385" t="s">
        <v>57</v>
      </c>
      <c r="F385" s="5">
        <v>1610</v>
      </c>
      <c r="G385">
        <v>1778</v>
      </c>
      <c r="W385">
        <v>2025</v>
      </c>
      <c r="X385">
        <v>7</v>
      </c>
      <c r="Y385">
        <v>7</v>
      </c>
      <c r="Z385">
        <v>0</v>
      </c>
      <c r="AA385">
        <v>0</v>
      </c>
      <c r="AB385">
        <v>0</v>
      </c>
      <c r="AC385">
        <v>0</v>
      </c>
    </row>
    <row r="386" spans="1:29" x14ac:dyDescent="0.2">
      <c r="A386" t="s">
        <v>463</v>
      </c>
      <c r="B386" t="s">
        <v>100</v>
      </c>
      <c r="D386" t="s">
        <v>60</v>
      </c>
      <c r="E386" t="s">
        <v>57</v>
      </c>
      <c r="F386" s="5">
        <v>792</v>
      </c>
      <c r="G386">
        <v>1319</v>
      </c>
      <c r="W386">
        <v>2025</v>
      </c>
      <c r="X386">
        <v>46</v>
      </c>
      <c r="Y386">
        <v>44</v>
      </c>
      <c r="Z386">
        <v>2</v>
      </c>
      <c r="AA386">
        <v>2</v>
      </c>
      <c r="AB386">
        <v>0</v>
      </c>
      <c r="AC386">
        <v>0</v>
      </c>
    </row>
    <row r="387" spans="1:29" x14ac:dyDescent="0.2">
      <c r="A387" t="s">
        <v>464</v>
      </c>
      <c r="B387" t="s">
        <v>100</v>
      </c>
      <c r="D387" t="s">
        <v>85</v>
      </c>
      <c r="E387" t="s">
        <v>57</v>
      </c>
      <c r="F387" s="5">
        <v>81</v>
      </c>
      <c r="G387">
        <v>180</v>
      </c>
      <c r="M387">
        <v>24</v>
      </c>
    </row>
    <row r="388" spans="1:29" x14ac:dyDescent="0.2">
      <c r="A388" t="s">
        <v>465</v>
      </c>
      <c r="B388" t="s">
        <v>104</v>
      </c>
      <c r="C388" t="s">
        <v>140</v>
      </c>
      <c r="D388" t="s">
        <v>81</v>
      </c>
      <c r="E388" t="s">
        <v>91</v>
      </c>
      <c r="F388" s="5">
        <v>4610</v>
      </c>
      <c r="G388">
        <v>4670</v>
      </c>
      <c r="H388">
        <v>12</v>
      </c>
      <c r="I388">
        <v>32</v>
      </c>
      <c r="J388">
        <v>0</v>
      </c>
      <c r="K388">
        <v>0</v>
      </c>
      <c r="L388">
        <v>0</v>
      </c>
      <c r="M388">
        <v>44</v>
      </c>
      <c r="N388">
        <v>0</v>
      </c>
      <c r="O388">
        <v>2</v>
      </c>
      <c r="P388">
        <v>19</v>
      </c>
      <c r="Q388">
        <v>0</v>
      </c>
      <c r="R388">
        <v>0</v>
      </c>
      <c r="S388">
        <v>0</v>
      </c>
      <c r="T388">
        <v>21</v>
      </c>
      <c r="U388">
        <v>0</v>
      </c>
      <c r="V388">
        <v>6</v>
      </c>
      <c r="W388">
        <v>2025</v>
      </c>
      <c r="X388">
        <v>32</v>
      </c>
      <c r="Y388">
        <v>32</v>
      </c>
      <c r="Z388">
        <v>0</v>
      </c>
      <c r="AA388">
        <v>0</v>
      </c>
      <c r="AB388">
        <v>0</v>
      </c>
      <c r="AC388">
        <v>0</v>
      </c>
    </row>
    <row r="389" spans="1:29" x14ac:dyDescent="0.2">
      <c r="A389" t="s">
        <v>466</v>
      </c>
      <c r="B389" t="s">
        <v>64</v>
      </c>
      <c r="D389" t="s">
        <v>60</v>
      </c>
      <c r="E389" t="s">
        <v>57</v>
      </c>
      <c r="F389" s="5">
        <v>2651</v>
      </c>
      <c r="G389">
        <v>2712</v>
      </c>
      <c r="W389">
        <v>2025</v>
      </c>
      <c r="X389">
        <v>10</v>
      </c>
      <c r="Y389">
        <v>8</v>
      </c>
      <c r="Z389">
        <v>2</v>
      </c>
      <c r="AA389">
        <v>2</v>
      </c>
      <c r="AB389">
        <v>0</v>
      </c>
      <c r="AC389">
        <v>0</v>
      </c>
    </row>
    <row r="390" spans="1:29" x14ac:dyDescent="0.2">
      <c r="A390" t="s">
        <v>467</v>
      </c>
      <c r="B390" t="s">
        <v>68</v>
      </c>
      <c r="D390" t="s">
        <v>85</v>
      </c>
      <c r="E390" t="s">
        <v>57</v>
      </c>
      <c r="F390" s="5">
        <v>105</v>
      </c>
      <c r="G390">
        <v>126</v>
      </c>
      <c r="M390">
        <v>1</v>
      </c>
    </row>
    <row r="391" spans="1:29" x14ac:dyDescent="0.2">
      <c r="A391" t="s">
        <v>468</v>
      </c>
      <c r="B391" t="s">
        <v>87</v>
      </c>
      <c r="D391" t="s">
        <v>60</v>
      </c>
      <c r="E391" t="s">
        <v>57</v>
      </c>
      <c r="F391" s="5">
        <v>3566</v>
      </c>
      <c r="G391">
        <v>3592</v>
      </c>
      <c r="W391">
        <v>2025</v>
      </c>
      <c r="X391">
        <v>11</v>
      </c>
      <c r="Y391">
        <v>11</v>
      </c>
      <c r="Z391">
        <v>0</v>
      </c>
      <c r="AA391">
        <v>0</v>
      </c>
      <c r="AB391">
        <v>0</v>
      </c>
      <c r="AC391">
        <v>0</v>
      </c>
    </row>
    <row r="392" spans="1:29" x14ac:dyDescent="0.2">
      <c r="A392" t="s">
        <v>469</v>
      </c>
      <c r="B392" t="s">
        <v>79</v>
      </c>
      <c r="D392" t="s">
        <v>56</v>
      </c>
      <c r="E392" t="s">
        <v>57</v>
      </c>
      <c r="F392" s="5">
        <v>436</v>
      </c>
      <c r="G392">
        <v>486</v>
      </c>
    </row>
    <row r="393" spans="1:29" x14ac:dyDescent="0.2">
      <c r="A393" t="s">
        <v>470</v>
      </c>
      <c r="B393" t="s">
        <v>62</v>
      </c>
      <c r="C393" t="s">
        <v>102</v>
      </c>
      <c r="D393" t="s">
        <v>81</v>
      </c>
      <c r="E393" t="s">
        <v>57</v>
      </c>
      <c r="F393" s="5">
        <v>621</v>
      </c>
      <c r="G393">
        <v>556</v>
      </c>
      <c r="H393">
        <v>10</v>
      </c>
      <c r="I393">
        <v>3</v>
      </c>
      <c r="J393">
        <v>0</v>
      </c>
      <c r="K393">
        <v>0</v>
      </c>
      <c r="L393">
        <v>0</v>
      </c>
      <c r="M393">
        <v>13</v>
      </c>
      <c r="N393">
        <v>0</v>
      </c>
      <c r="O393">
        <v>0</v>
      </c>
      <c r="P393">
        <v>0</v>
      </c>
      <c r="Q393">
        <v>0</v>
      </c>
      <c r="R393">
        <v>0</v>
      </c>
      <c r="S393">
        <v>0</v>
      </c>
      <c r="T393">
        <v>0</v>
      </c>
      <c r="U393">
        <v>0</v>
      </c>
      <c r="V393">
        <v>0</v>
      </c>
      <c r="W393">
        <v>2025</v>
      </c>
      <c r="X393">
        <v>2</v>
      </c>
      <c r="Y393">
        <v>2</v>
      </c>
      <c r="Z393">
        <v>0</v>
      </c>
      <c r="AA393">
        <v>0</v>
      </c>
      <c r="AB393">
        <v>0</v>
      </c>
      <c r="AC393">
        <v>0</v>
      </c>
    </row>
    <row r="394" spans="1:29" x14ac:dyDescent="0.2">
      <c r="A394" t="s">
        <v>471</v>
      </c>
      <c r="B394" t="s">
        <v>83</v>
      </c>
      <c r="C394" t="s">
        <v>88</v>
      </c>
      <c r="D394" t="s">
        <v>81</v>
      </c>
      <c r="E394" t="s">
        <v>91</v>
      </c>
      <c r="F394" s="5">
        <v>7035</v>
      </c>
      <c r="G394">
        <v>7044</v>
      </c>
      <c r="H394">
        <v>3</v>
      </c>
      <c r="I394">
        <v>15</v>
      </c>
      <c r="J394">
        <v>1</v>
      </c>
      <c r="K394">
        <v>1</v>
      </c>
      <c r="L394">
        <v>0</v>
      </c>
      <c r="M394">
        <v>20</v>
      </c>
      <c r="N394">
        <v>0</v>
      </c>
      <c r="O394">
        <v>0</v>
      </c>
      <c r="P394">
        <v>1</v>
      </c>
      <c r="Q394">
        <v>1</v>
      </c>
      <c r="R394">
        <v>1</v>
      </c>
      <c r="S394">
        <v>0</v>
      </c>
      <c r="T394">
        <v>3</v>
      </c>
      <c r="U394">
        <v>0</v>
      </c>
      <c r="V394">
        <v>0</v>
      </c>
      <c r="W394">
        <v>2025</v>
      </c>
      <c r="X394">
        <v>73</v>
      </c>
      <c r="Y394">
        <v>11</v>
      </c>
      <c r="Z394">
        <v>62</v>
      </c>
      <c r="AA394">
        <v>0</v>
      </c>
      <c r="AB394">
        <v>0</v>
      </c>
      <c r="AC394">
        <v>62</v>
      </c>
    </row>
    <row r="395" spans="1:29" x14ac:dyDescent="0.2">
      <c r="A395" t="s">
        <v>472</v>
      </c>
      <c r="B395" t="s">
        <v>83</v>
      </c>
      <c r="C395" t="s">
        <v>88</v>
      </c>
      <c r="D395" t="s">
        <v>81</v>
      </c>
      <c r="E395" t="s">
        <v>57</v>
      </c>
      <c r="F395" s="5">
        <v>3675</v>
      </c>
      <c r="G395">
        <v>3640</v>
      </c>
      <c r="H395">
        <v>5</v>
      </c>
      <c r="I395">
        <v>13</v>
      </c>
      <c r="J395">
        <v>1</v>
      </c>
      <c r="K395">
        <v>0</v>
      </c>
      <c r="L395">
        <v>1</v>
      </c>
      <c r="M395">
        <v>20</v>
      </c>
      <c r="N395">
        <v>0</v>
      </c>
      <c r="O395">
        <v>1</v>
      </c>
      <c r="P395">
        <v>4</v>
      </c>
      <c r="Q395">
        <v>0</v>
      </c>
      <c r="R395">
        <v>0</v>
      </c>
      <c r="S395">
        <v>0</v>
      </c>
      <c r="T395">
        <v>5</v>
      </c>
      <c r="U395">
        <v>0</v>
      </c>
      <c r="V395">
        <v>3</v>
      </c>
      <c r="W395">
        <v>2025</v>
      </c>
      <c r="X395">
        <v>14</v>
      </c>
      <c r="Y395">
        <v>12</v>
      </c>
      <c r="Z395">
        <v>2</v>
      </c>
      <c r="AA395">
        <v>2</v>
      </c>
      <c r="AB395">
        <v>0</v>
      </c>
      <c r="AC395">
        <v>0</v>
      </c>
    </row>
    <row r="396" spans="1:29" x14ac:dyDescent="0.2">
      <c r="A396" t="s">
        <v>473</v>
      </c>
      <c r="B396" t="s">
        <v>64</v>
      </c>
      <c r="D396" t="s">
        <v>60</v>
      </c>
      <c r="E396" t="s">
        <v>57</v>
      </c>
      <c r="F396" s="5">
        <v>1215</v>
      </c>
      <c r="G396">
        <v>1182</v>
      </c>
      <c r="W396">
        <v>2025</v>
      </c>
      <c r="X396">
        <v>4</v>
      </c>
      <c r="Y396">
        <v>4</v>
      </c>
      <c r="Z396">
        <v>0</v>
      </c>
      <c r="AA396">
        <v>0</v>
      </c>
      <c r="AB396">
        <v>0</v>
      </c>
      <c r="AC396">
        <v>0</v>
      </c>
    </row>
    <row r="397" spans="1:29" x14ac:dyDescent="0.2">
      <c r="A397" t="s">
        <v>474</v>
      </c>
      <c r="B397" t="s">
        <v>62</v>
      </c>
      <c r="C397" t="s">
        <v>102</v>
      </c>
      <c r="D397" t="s">
        <v>81</v>
      </c>
      <c r="E397" t="s">
        <v>57</v>
      </c>
      <c r="F397" s="5">
        <v>369</v>
      </c>
      <c r="G397">
        <v>314</v>
      </c>
      <c r="H397">
        <v>0</v>
      </c>
      <c r="I397">
        <v>6</v>
      </c>
      <c r="J397">
        <v>0</v>
      </c>
      <c r="K397">
        <v>0</v>
      </c>
      <c r="L397">
        <v>0</v>
      </c>
      <c r="M397">
        <v>6</v>
      </c>
      <c r="N397">
        <v>0</v>
      </c>
      <c r="O397">
        <v>0</v>
      </c>
      <c r="P397">
        <v>0</v>
      </c>
      <c r="Q397">
        <v>0</v>
      </c>
      <c r="R397">
        <v>0</v>
      </c>
      <c r="S397">
        <v>0</v>
      </c>
      <c r="T397">
        <v>0</v>
      </c>
      <c r="U397">
        <v>0</v>
      </c>
      <c r="V397">
        <v>0</v>
      </c>
      <c r="W397">
        <v>2025</v>
      </c>
      <c r="X397">
        <v>6</v>
      </c>
      <c r="Y397">
        <v>6</v>
      </c>
      <c r="Z397">
        <v>0</v>
      </c>
      <c r="AA397">
        <v>0</v>
      </c>
      <c r="AB397">
        <v>0</v>
      </c>
      <c r="AC397">
        <v>0</v>
      </c>
    </row>
    <row r="398" spans="1:29" x14ac:dyDescent="0.2">
      <c r="A398" t="s">
        <v>475</v>
      </c>
      <c r="B398" t="s">
        <v>77</v>
      </c>
      <c r="D398" t="s">
        <v>60</v>
      </c>
      <c r="E398" t="s">
        <v>57</v>
      </c>
      <c r="F398" s="5">
        <v>352</v>
      </c>
      <c r="G398">
        <v>364</v>
      </c>
      <c r="W398">
        <v>2025</v>
      </c>
      <c r="X398">
        <v>1</v>
      </c>
      <c r="Y398">
        <v>1</v>
      </c>
      <c r="Z398">
        <v>0</v>
      </c>
      <c r="AA398">
        <v>0</v>
      </c>
      <c r="AB398">
        <v>0</v>
      </c>
      <c r="AC398">
        <v>0</v>
      </c>
    </row>
    <row r="399" spans="1:29" x14ac:dyDescent="0.2">
      <c r="A399" t="s">
        <v>476</v>
      </c>
      <c r="B399" t="s">
        <v>77</v>
      </c>
      <c r="C399" t="s">
        <v>96</v>
      </c>
      <c r="D399" t="s">
        <v>81</v>
      </c>
      <c r="E399" t="s">
        <v>91</v>
      </c>
      <c r="F399" s="5">
        <v>5942</v>
      </c>
      <c r="G399">
        <v>5943</v>
      </c>
      <c r="H399">
        <v>6</v>
      </c>
      <c r="I399">
        <v>0</v>
      </c>
      <c r="J399">
        <v>0</v>
      </c>
      <c r="K399">
        <v>0</v>
      </c>
      <c r="L399">
        <v>0</v>
      </c>
      <c r="M399">
        <v>6</v>
      </c>
      <c r="N399">
        <v>0</v>
      </c>
      <c r="O399">
        <v>0</v>
      </c>
      <c r="P399">
        <v>0</v>
      </c>
      <c r="Q399">
        <v>0</v>
      </c>
      <c r="R399">
        <v>0</v>
      </c>
      <c r="S399">
        <v>2</v>
      </c>
      <c r="T399">
        <v>2</v>
      </c>
      <c r="U399">
        <v>1</v>
      </c>
      <c r="V399">
        <v>3</v>
      </c>
      <c r="W399">
        <v>2025</v>
      </c>
      <c r="X399">
        <v>26</v>
      </c>
      <c r="Y399">
        <v>8</v>
      </c>
      <c r="Z399">
        <v>18</v>
      </c>
      <c r="AA399">
        <v>0</v>
      </c>
      <c r="AB399">
        <v>0</v>
      </c>
      <c r="AC399">
        <v>18</v>
      </c>
    </row>
    <row r="400" spans="1:29" x14ac:dyDescent="0.2">
      <c r="A400" t="s">
        <v>477</v>
      </c>
      <c r="B400" t="s">
        <v>95</v>
      </c>
      <c r="D400" t="s">
        <v>60</v>
      </c>
      <c r="E400" t="s">
        <v>91</v>
      </c>
      <c r="F400" s="5">
        <v>5116</v>
      </c>
      <c r="G400">
        <v>5272</v>
      </c>
      <c r="W400">
        <v>2025</v>
      </c>
      <c r="X400">
        <v>30</v>
      </c>
      <c r="Y400">
        <v>30</v>
      </c>
      <c r="Z400">
        <v>0</v>
      </c>
      <c r="AA400">
        <v>0</v>
      </c>
      <c r="AB400">
        <v>0</v>
      </c>
      <c r="AC400">
        <v>0</v>
      </c>
    </row>
    <row r="401" spans="1:29" x14ac:dyDescent="0.2">
      <c r="A401" t="s">
        <v>478</v>
      </c>
      <c r="B401" t="s">
        <v>59</v>
      </c>
      <c r="C401" t="s">
        <v>90</v>
      </c>
      <c r="D401" t="s">
        <v>81</v>
      </c>
      <c r="E401" t="s">
        <v>91</v>
      </c>
      <c r="F401" s="5">
        <v>20819</v>
      </c>
      <c r="G401">
        <v>21138</v>
      </c>
      <c r="H401">
        <v>15</v>
      </c>
      <c r="I401">
        <v>61</v>
      </c>
      <c r="J401">
        <v>6</v>
      </c>
      <c r="K401">
        <v>0</v>
      </c>
      <c r="L401">
        <v>19</v>
      </c>
      <c r="M401">
        <v>101</v>
      </c>
      <c r="N401">
        <v>7</v>
      </c>
      <c r="O401">
        <v>14</v>
      </c>
      <c r="P401">
        <v>56</v>
      </c>
      <c r="Q401">
        <v>15</v>
      </c>
      <c r="R401">
        <v>0</v>
      </c>
      <c r="S401">
        <v>36</v>
      </c>
      <c r="T401">
        <v>121</v>
      </c>
      <c r="U401">
        <v>0</v>
      </c>
      <c r="V401">
        <v>1</v>
      </c>
      <c r="W401">
        <v>2025</v>
      </c>
      <c r="X401">
        <v>67</v>
      </c>
      <c r="Y401">
        <v>56</v>
      </c>
      <c r="Z401">
        <v>11</v>
      </c>
      <c r="AA401">
        <v>0</v>
      </c>
      <c r="AB401">
        <v>6</v>
      </c>
      <c r="AC401">
        <v>5</v>
      </c>
    </row>
    <row r="402" spans="1:29" x14ac:dyDescent="0.2">
      <c r="A402" t="s">
        <v>479</v>
      </c>
      <c r="B402" t="s">
        <v>100</v>
      </c>
      <c r="D402" t="s">
        <v>85</v>
      </c>
      <c r="E402" t="s">
        <v>57</v>
      </c>
      <c r="F402" s="5">
        <v>90</v>
      </c>
      <c r="G402">
        <v>127</v>
      </c>
      <c r="M402">
        <v>16</v>
      </c>
    </row>
    <row r="403" spans="1:29" x14ac:dyDescent="0.2">
      <c r="A403" t="s">
        <v>480</v>
      </c>
      <c r="B403" t="s">
        <v>59</v>
      </c>
      <c r="C403" t="s">
        <v>90</v>
      </c>
      <c r="D403" t="s">
        <v>81</v>
      </c>
      <c r="E403" t="s">
        <v>91</v>
      </c>
      <c r="F403" s="5">
        <v>22247</v>
      </c>
      <c r="G403">
        <v>22567</v>
      </c>
      <c r="H403">
        <v>10</v>
      </c>
      <c r="I403">
        <v>44</v>
      </c>
      <c r="J403">
        <v>4</v>
      </c>
      <c r="K403">
        <v>0</v>
      </c>
      <c r="L403">
        <v>122</v>
      </c>
      <c r="M403">
        <v>180</v>
      </c>
      <c r="N403">
        <v>0</v>
      </c>
      <c r="O403">
        <v>5</v>
      </c>
      <c r="P403">
        <v>52</v>
      </c>
      <c r="Q403">
        <v>12</v>
      </c>
      <c r="R403">
        <v>4</v>
      </c>
      <c r="S403">
        <v>108</v>
      </c>
      <c r="T403">
        <v>181</v>
      </c>
      <c r="U403">
        <v>18</v>
      </c>
      <c r="V403">
        <v>11</v>
      </c>
      <c r="W403">
        <v>2025</v>
      </c>
      <c r="X403">
        <v>76</v>
      </c>
      <c r="Y403">
        <v>38</v>
      </c>
      <c r="Z403">
        <v>38</v>
      </c>
      <c r="AA403">
        <v>2</v>
      </c>
      <c r="AB403">
        <v>0</v>
      </c>
      <c r="AC403">
        <v>36</v>
      </c>
    </row>
    <row r="404" spans="1:29" x14ac:dyDescent="0.2">
      <c r="A404" t="s">
        <v>481</v>
      </c>
      <c r="B404" t="s">
        <v>55</v>
      </c>
      <c r="D404" t="s">
        <v>60</v>
      </c>
      <c r="E404" t="s">
        <v>57</v>
      </c>
      <c r="F404" s="5">
        <v>1136</v>
      </c>
      <c r="G404">
        <v>1347</v>
      </c>
      <c r="W404">
        <v>2025</v>
      </c>
      <c r="X404">
        <v>0</v>
      </c>
      <c r="Y404">
        <v>0</v>
      </c>
      <c r="Z404">
        <v>0</v>
      </c>
      <c r="AA404">
        <v>0</v>
      </c>
      <c r="AB404">
        <v>0</v>
      </c>
      <c r="AC404">
        <v>0</v>
      </c>
    </row>
    <row r="405" spans="1:29" x14ac:dyDescent="0.2">
      <c r="A405" t="s">
        <v>482</v>
      </c>
      <c r="B405" t="s">
        <v>104</v>
      </c>
      <c r="C405" t="s">
        <v>140</v>
      </c>
      <c r="D405" t="s">
        <v>81</v>
      </c>
      <c r="E405" t="s">
        <v>91</v>
      </c>
      <c r="F405" s="5">
        <v>23215</v>
      </c>
      <c r="G405">
        <v>24040</v>
      </c>
      <c r="H405">
        <v>11</v>
      </c>
      <c r="I405">
        <v>58</v>
      </c>
      <c r="J405">
        <v>0</v>
      </c>
      <c r="K405">
        <v>0</v>
      </c>
      <c r="L405">
        <v>48</v>
      </c>
      <c r="M405">
        <v>117</v>
      </c>
      <c r="N405">
        <v>0</v>
      </c>
      <c r="O405">
        <v>8</v>
      </c>
      <c r="P405">
        <v>55</v>
      </c>
      <c r="Q405">
        <v>0</v>
      </c>
      <c r="R405">
        <v>0</v>
      </c>
      <c r="S405">
        <v>72</v>
      </c>
      <c r="T405">
        <v>135</v>
      </c>
      <c r="U405">
        <v>0</v>
      </c>
      <c r="V405">
        <v>12</v>
      </c>
      <c r="W405">
        <v>2025</v>
      </c>
      <c r="X405">
        <v>106</v>
      </c>
      <c r="Y405">
        <v>58</v>
      </c>
      <c r="Z405">
        <v>48</v>
      </c>
      <c r="AA405">
        <v>0</v>
      </c>
      <c r="AB405">
        <v>0</v>
      </c>
      <c r="AC405">
        <v>48</v>
      </c>
    </row>
    <row r="406" spans="1:29" x14ac:dyDescent="0.2">
      <c r="A406" t="s">
        <v>483</v>
      </c>
      <c r="B406" t="s">
        <v>116</v>
      </c>
      <c r="D406" t="s">
        <v>60</v>
      </c>
      <c r="E406" t="s">
        <v>57</v>
      </c>
      <c r="F406" s="5">
        <v>1646</v>
      </c>
      <c r="G406">
        <v>1466</v>
      </c>
      <c r="W406">
        <v>2025</v>
      </c>
      <c r="X406">
        <v>10</v>
      </c>
      <c r="Y406">
        <v>10</v>
      </c>
      <c r="Z406">
        <v>0</v>
      </c>
      <c r="AA406">
        <v>0</v>
      </c>
      <c r="AB406">
        <v>0</v>
      </c>
      <c r="AC406">
        <v>0</v>
      </c>
    </row>
    <row r="407" spans="1:29" x14ac:dyDescent="0.2">
      <c r="A407" t="s">
        <v>484</v>
      </c>
      <c r="B407" t="s">
        <v>116</v>
      </c>
      <c r="D407" t="s">
        <v>60</v>
      </c>
      <c r="E407" t="s">
        <v>57</v>
      </c>
      <c r="F407" s="5">
        <v>2655</v>
      </c>
      <c r="G407">
        <v>2697</v>
      </c>
      <c r="W407">
        <v>2025</v>
      </c>
      <c r="X407">
        <v>14</v>
      </c>
      <c r="Y407">
        <v>12</v>
      </c>
      <c r="Z407">
        <v>2</v>
      </c>
      <c r="AA407">
        <v>2</v>
      </c>
      <c r="AB407">
        <v>0</v>
      </c>
      <c r="AC407">
        <v>0</v>
      </c>
    </row>
    <row r="408" spans="1:29" x14ac:dyDescent="0.2">
      <c r="A408" t="s">
        <v>485</v>
      </c>
      <c r="B408" t="s">
        <v>104</v>
      </c>
      <c r="C408" t="s">
        <v>140</v>
      </c>
      <c r="D408" t="s">
        <v>81</v>
      </c>
      <c r="E408" t="s">
        <v>57</v>
      </c>
      <c r="F408" s="5">
        <v>2073</v>
      </c>
      <c r="G408">
        <v>1976</v>
      </c>
      <c r="H408">
        <v>4</v>
      </c>
      <c r="I408">
        <v>18</v>
      </c>
      <c r="J408">
        <v>1</v>
      </c>
      <c r="K408">
        <v>0</v>
      </c>
      <c r="L408">
        <v>0</v>
      </c>
      <c r="M408">
        <v>23</v>
      </c>
      <c r="N408">
        <v>0</v>
      </c>
      <c r="O408">
        <v>0</v>
      </c>
      <c r="P408">
        <v>22</v>
      </c>
      <c r="Q408">
        <v>0</v>
      </c>
      <c r="R408">
        <v>0</v>
      </c>
      <c r="S408">
        <v>0</v>
      </c>
      <c r="T408">
        <v>22</v>
      </c>
      <c r="U408">
        <v>0</v>
      </c>
      <c r="V408">
        <v>6</v>
      </c>
      <c r="W408">
        <v>2025</v>
      </c>
      <c r="X408">
        <v>22</v>
      </c>
      <c r="Y408">
        <v>22</v>
      </c>
      <c r="Z408">
        <v>0</v>
      </c>
      <c r="AA408">
        <v>0</v>
      </c>
      <c r="AB408">
        <v>0</v>
      </c>
      <c r="AC408">
        <v>0</v>
      </c>
    </row>
    <row r="409" spans="1:29" x14ac:dyDescent="0.2">
      <c r="A409" t="s">
        <v>486</v>
      </c>
      <c r="B409" t="s">
        <v>55</v>
      </c>
      <c r="D409" t="s">
        <v>60</v>
      </c>
      <c r="E409" t="s">
        <v>57</v>
      </c>
      <c r="F409" s="5">
        <v>547</v>
      </c>
      <c r="G409">
        <v>682</v>
      </c>
      <c r="W409">
        <v>2025</v>
      </c>
      <c r="X409">
        <v>0</v>
      </c>
      <c r="Y409">
        <v>0</v>
      </c>
      <c r="Z409">
        <v>0</v>
      </c>
      <c r="AA409">
        <v>0</v>
      </c>
      <c r="AB409">
        <v>0</v>
      </c>
      <c r="AC409">
        <v>0</v>
      </c>
    </row>
    <row r="410" spans="1:29" x14ac:dyDescent="0.2">
      <c r="A410" t="s">
        <v>487</v>
      </c>
      <c r="B410" t="s">
        <v>72</v>
      </c>
      <c r="D410" t="s">
        <v>85</v>
      </c>
      <c r="E410" t="s">
        <v>57</v>
      </c>
      <c r="F410" s="5">
        <v>12</v>
      </c>
      <c r="G410">
        <v>39</v>
      </c>
      <c r="M410">
        <v>4</v>
      </c>
    </row>
    <row r="411" spans="1:29" x14ac:dyDescent="0.2">
      <c r="A411" t="s">
        <v>488</v>
      </c>
      <c r="B411" t="s">
        <v>79</v>
      </c>
      <c r="D411" t="s">
        <v>56</v>
      </c>
      <c r="E411" t="s">
        <v>57</v>
      </c>
      <c r="F411" s="5">
        <v>41</v>
      </c>
      <c r="G411">
        <v>13</v>
      </c>
    </row>
    <row r="412" spans="1:29" x14ac:dyDescent="0.2">
      <c r="A412" t="s">
        <v>489</v>
      </c>
      <c r="B412" t="s">
        <v>74</v>
      </c>
      <c r="D412" t="s">
        <v>56</v>
      </c>
      <c r="E412" t="s">
        <v>57</v>
      </c>
      <c r="F412" s="5">
        <v>1274</v>
      </c>
      <c r="G412">
        <v>1207</v>
      </c>
    </row>
    <row r="413" spans="1:29" x14ac:dyDescent="0.2">
      <c r="A413" t="s">
        <v>490</v>
      </c>
      <c r="B413" t="s">
        <v>59</v>
      </c>
      <c r="C413" t="s">
        <v>90</v>
      </c>
      <c r="D413" t="s">
        <v>81</v>
      </c>
      <c r="E413" t="s">
        <v>57</v>
      </c>
      <c r="F413" s="5">
        <v>2976</v>
      </c>
      <c r="G413">
        <v>3025</v>
      </c>
      <c r="H413">
        <v>8</v>
      </c>
      <c r="I413">
        <v>17</v>
      </c>
      <c r="J413">
        <v>4</v>
      </c>
      <c r="K413">
        <v>0</v>
      </c>
      <c r="L413">
        <v>0</v>
      </c>
      <c r="M413">
        <v>29</v>
      </c>
      <c r="N413">
        <v>0</v>
      </c>
      <c r="O413">
        <v>5</v>
      </c>
      <c r="P413">
        <v>13</v>
      </c>
      <c r="Q413">
        <v>4</v>
      </c>
      <c r="R413">
        <v>0</v>
      </c>
      <c r="S413">
        <v>0</v>
      </c>
      <c r="T413">
        <v>22</v>
      </c>
      <c r="U413">
        <v>0</v>
      </c>
      <c r="V413">
        <v>0</v>
      </c>
      <c r="W413">
        <v>2025</v>
      </c>
      <c r="X413">
        <v>14</v>
      </c>
      <c r="Y413">
        <v>12</v>
      </c>
      <c r="Z413">
        <v>2</v>
      </c>
      <c r="AA413">
        <v>2</v>
      </c>
      <c r="AB413">
        <v>0</v>
      </c>
      <c r="AC413">
        <v>0</v>
      </c>
    </row>
    <row r="414" spans="1:29" x14ac:dyDescent="0.2">
      <c r="A414" t="s">
        <v>491</v>
      </c>
      <c r="B414" t="s">
        <v>68</v>
      </c>
      <c r="D414" t="s">
        <v>56</v>
      </c>
      <c r="E414" t="s">
        <v>57</v>
      </c>
      <c r="F414" s="5">
        <v>947</v>
      </c>
      <c r="G414">
        <v>808</v>
      </c>
    </row>
    <row r="415" spans="1:29" x14ac:dyDescent="0.2">
      <c r="A415" t="s">
        <v>492</v>
      </c>
      <c r="B415" t="s">
        <v>55</v>
      </c>
      <c r="D415" t="s">
        <v>60</v>
      </c>
      <c r="E415" t="s">
        <v>57</v>
      </c>
      <c r="F415" s="5">
        <v>234</v>
      </c>
      <c r="G415">
        <v>276</v>
      </c>
      <c r="W415">
        <v>2025</v>
      </c>
      <c r="X415">
        <v>3</v>
      </c>
      <c r="Y415">
        <v>3</v>
      </c>
      <c r="Z415">
        <v>0</v>
      </c>
      <c r="AA415">
        <v>0</v>
      </c>
      <c r="AB415">
        <v>0</v>
      </c>
      <c r="AC415">
        <v>0</v>
      </c>
    </row>
    <row r="416" spans="1:29" x14ac:dyDescent="0.2">
      <c r="A416" t="s">
        <v>493</v>
      </c>
      <c r="B416" t="s">
        <v>64</v>
      </c>
      <c r="C416" t="s">
        <v>80</v>
      </c>
      <c r="D416" t="s">
        <v>81</v>
      </c>
      <c r="E416" t="s">
        <v>91</v>
      </c>
      <c r="F416" s="5">
        <v>4790</v>
      </c>
      <c r="G416">
        <v>4894</v>
      </c>
      <c r="H416">
        <v>2</v>
      </c>
      <c r="I416">
        <v>31</v>
      </c>
      <c r="J416">
        <v>0</v>
      </c>
      <c r="K416">
        <v>0</v>
      </c>
      <c r="L416">
        <v>0</v>
      </c>
      <c r="M416">
        <v>33</v>
      </c>
      <c r="N416">
        <v>0</v>
      </c>
      <c r="O416">
        <v>0</v>
      </c>
      <c r="P416">
        <v>0</v>
      </c>
      <c r="Q416">
        <v>0</v>
      </c>
      <c r="R416">
        <v>0</v>
      </c>
      <c r="S416">
        <v>0</v>
      </c>
      <c r="T416">
        <v>0</v>
      </c>
      <c r="U416">
        <v>0</v>
      </c>
      <c r="V416">
        <v>0</v>
      </c>
      <c r="W416">
        <v>2025</v>
      </c>
      <c r="X416">
        <v>25</v>
      </c>
      <c r="Y416">
        <v>25</v>
      </c>
      <c r="Z416">
        <v>0</v>
      </c>
      <c r="AA416">
        <v>0</v>
      </c>
      <c r="AB416">
        <v>0</v>
      </c>
      <c r="AC416">
        <v>0</v>
      </c>
    </row>
    <row r="417" spans="1:29" x14ac:dyDescent="0.2">
      <c r="A417" t="s">
        <v>494</v>
      </c>
      <c r="B417" t="s">
        <v>79</v>
      </c>
      <c r="C417" t="s">
        <v>80</v>
      </c>
      <c r="D417" t="s">
        <v>81</v>
      </c>
      <c r="E417" t="s">
        <v>91</v>
      </c>
      <c r="F417" s="5">
        <v>8653</v>
      </c>
      <c r="G417">
        <v>8691</v>
      </c>
      <c r="H417">
        <v>0</v>
      </c>
      <c r="I417">
        <v>24</v>
      </c>
      <c r="J417">
        <v>4</v>
      </c>
      <c r="K417">
        <v>0</v>
      </c>
      <c r="L417">
        <v>0</v>
      </c>
      <c r="M417">
        <v>28</v>
      </c>
      <c r="N417">
        <v>0</v>
      </c>
      <c r="O417">
        <v>0</v>
      </c>
      <c r="P417">
        <v>13</v>
      </c>
      <c r="Q417">
        <v>4</v>
      </c>
      <c r="R417">
        <v>2</v>
      </c>
      <c r="S417">
        <v>1</v>
      </c>
      <c r="T417">
        <v>20</v>
      </c>
      <c r="U417">
        <v>0</v>
      </c>
      <c r="V417">
        <v>9</v>
      </c>
    </row>
    <row r="418" spans="1:29" x14ac:dyDescent="0.2">
      <c r="A418" t="s">
        <v>495</v>
      </c>
      <c r="B418" t="s">
        <v>79</v>
      </c>
      <c r="C418" t="s">
        <v>80</v>
      </c>
      <c r="D418" t="s">
        <v>81</v>
      </c>
      <c r="E418" t="s">
        <v>57</v>
      </c>
      <c r="F418" s="5">
        <v>856</v>
      </c>
      <c r="G418">
        <v>950</v>
      </c>
      <c r="H418">
        <v>0</v>
      </c>
      <c r="I418">
        <v>11</v>
      </c>
      <c r="J418">
        <v>0</v>
      </c>
      <c r="K418">
        <v>1</v>
      </c>
      <c r="L418">
        <v>0</v>
      </c>
      <c r="M418">
        <v>12</v>
      </c>
      <c r="N418">
        <v>0</v>
      </c>
      <c r="O418">
        <v>0</v>
      </c>
      <c r="P418">
        <v>0</v>
      </c>
      <c r="Q418">
        <v>0</v>
      </c>
      <c r="R418">
        <v>0</v>
      </c>
      <c r="S418">
        <v>0</v>
      </c>
      <c r="T418">
        <v>0</v>
      </c>
      <c r="U418">
        <v>0</v>
      </c>
      <c r="V418">
        <v>0</v>
      </c>
    </row>
    <row r="419" spans="1:29" x14ac:dyDescent="0.2">
      <c r="A419" t="s">
        <v>496</v>
      </c>
      <c r="B419" t="s">
        <v>68</v>
      </c>
      <c r="D419" t="s">
        <v>60</v>
      </c>
      <c r="E419" t="s">
        <v>57</v>
      </c>
      <c r="F419" s="5">
        <v>380</v>
      </c>
      <c r="G419">
        <v>451</v>
      </c>
      <c r="W419">
        <v>2025</v>
      </c>
      <c r="X419">
        <v>1</v>
      </c>
      <c r="Y419">
        <v>1</v>
      </c>
      <c r="Z419">
        <v>0</v>
      </c>
      <c r="AA419">
        <v>0</v>
      </c>
      <c r="AB419">
        <v>0</v>
      </c>
      <c r="AC419">
        <v>0</v>
      </c>
    </row>
    <row r="420" spans="1:29" x14ac:dyDescent="0.2">
      <c r="A420" t="s">
        <v>497</v>
      </c>
      <c r="B420" t="s">
        <v>79</v>
      </c>
      <c r="D420" t="s">
        <v>60</v>
      </c>
      <c r="E420" t="s">
        <v>57</v>
      </c>
      <c r="F420" s="5">
        <v>963</v>
      </c>
      <c r="G420">
        <v>1008</v>
      </c>
      <c r="W420">
        <v>2025</v>
      </c>
      <c r="X420">
        <v>6</v>
      </c>
      <c r="Y420">
        <v>6</v>
      </c>
      <c r="Z420">
        <v>0</v>
      </c>
      <c r="AA420">
        <v>0</v>
      </c>
      <c r="AB420">
        <v>0</v>
      </c>
      <c r="AC420">
        <v>0</v>
      </c>
    </row>
    <row r="421" spans="1:29" x14ac:dyDescent="0.2">
      <c r="A421" t="s">
        <v>498</v>
      </c>
      <c r="B421" t="s">
        <v>70</v>
      </c>
      <c r="D421" t="s">
        <v>60</v>
      </c>
      <c r="E421" t="s">
        <v>57</v>
      </c>
      <c r="F421" s="5">
        <v>837</v>
      </c>
      <c r="G421">
        <v>623</v>
      </c>
      <c r="W421">
        <v>2025</v>
      </c>
      <c r="X421">
        <v>1</v>
      </c>
      <c r="Y421">
        <v>1</v>
      </c>
      <c r="Z421">
        <v>0</v>
      </c>
      <c r="AA421">
        <v>0</v>
      </c>
      <c r="AB421">
        <v>0</v>
      </c>
      <c r="AC421">
        <v>0</v>
      </c>
    </row>
    <row r="422" spans="1:29" x14ac:dyDescent="0.2">
      <c r="A422" t="s">
        <v>499</v>
      </c>
      <c r="B422" t="s">
        <v>74</v>
      </c>
      <c r="D422" t="s">
        <v>56</v>
      </c>
      <c r="E422" t="s">
        <v>57</v>
      </c>
      <c r="F422" s="5">
        <v>345</v>
      </c>
      <c r="G422">
        <v>279</v>
      </c>
    </row>
    <row r="423" spans="1:29" x14ac:dyDescent="0.2">
      <c r="A423" t="s">
        <v>500</v>
      </c>
      <c r="B423" t="s">
        <v>68</v>
      </c>
      <c r="D423" t="s">
        <v>56</v>
      </c>
      <c r="E423" t="s">
        <v>57</v>
      </c>
      <c r="F423" s="5">
        <v>767</v>
      </c>
      <c r="G423">
        <v>578</v>
      </c>
    </row>
    <row r="424" spans="1:29" x14ac:dyDescent="0.2">
      <c r="A424" t="s">
        <v>501</v>
      </c>
      <c r="B424" t="s">
        <v>59</v>
      </c>
      <c r="C424" t="s">
        <v>90</v>
      </c>
      <c r="D424" t="s">
        <v>81</v>
      </c>
      <c r="E424" t="s">
        <v>91</v>
      </c>
      <c r="F424" s="5">
        <v>7670</v>
      </c>
      <c r="G424">
        <v>7852</v>
      </c>
      <c r="H424">
        <v>7</v>
      </c>
      <c r="I424">
        <v>17</v>
      </c>
      <c r="J424">
        <v>0</v>
      </c>
      <c r="K424">
        <v>0</v>
      </c>
      <c r="L424">
        <v>0</v>
      </c>
      <c r="M424">
        <v>24</v>
      </c>
      <c r="N424">
        <v>0</v>
      </c>
      <c r="O424">
        <v>4</v>
      </c>
      <c r="P424">
        <v>7</v>
      </c>
      <c r="Q424">
        <v>0</v>
      </c>
      <c r="R424">
        <v>0</v>
      </c>
      <c r="S424">
        <v>0</v>
      </c>
      <c r="T424">
        <v>11</v>
      </c>
      <c r="U424">
        <v>0</v>
      </c>
      <c r="V424">
        <v>1</v>
      </c>
      <c r="W424">
        <v>2025</v>
      </c>
      <c r="X424">
        <v>51</v>
      </c>
      <c r="Y424">
        <v>29</v>
      </c>
      <c r="Z424">
        <v>22</v>
      </c>
      <c r="AA424">
        <v>12</v>
      </c>
      <c r="AB424">
        <v>0</v>
      </c>
      <c r="AC424">
        <v>10</v>
      </c>
    </row>
    <row r="425" spans="1:29" x14ac:dyDescent="0.2">
      <c r="A425" t="s">
        <v>502</v>
      </c>
      <c r="B425" t="s">
        <v>70</v>
      </c>
      <c r="D425" t="s">
        <v>56</v>
      </c>
      <c r="E425" t="s">
        <v>57</v>
      </c>
      <c r="F425" s="5">
        <v>1069</v>
      </c>
      <c r="G425">
        <v>1140</v>
      </c>
    </row>
    <row r="426" spans="1:29" x14ac:dyDescent="0.2">
      <c r="A426" t="s">
        <v>503</v>
      </c>
      <c r="B426" t="s">
        <v>100</v>
      </c>
      <c r="D426" t="s">
        <v>56</v>
      </c>
      <c r="E426" t="s">
        <v>57</v>
      </c>
      <c r="F426" s="5">
        <v>120</v>
      </c>
      <c r="G426">
        <v>60</v>
      </c>
    </row>
    <row r="427" spans="1:29" x14ac:dyDescent="0.2">
      <c r="A427" t="s">
        <v>504</v>
      </c>
      <c r="B427" t="s">
        <v>77</v>
      </c>
      <c r="D427" t="s">
        <v>56</v>
      </c>
      <c r="E427" t="s">
        <v>57</v>
      </c>
      <c r="F427" s="5">
        <v>561</v>
      </c>
      <c r="G427">
        <v>595</v>
      </c>
    </row>
    <row r="428" spans="1:29" x14ac:dyDescent="0.2">
      <c r="A428" t="s">
        <v>505</v>
      </c>
      <c r="B428" t="s">
        <v>104</v>
      </c>
      <c r="C428" t="s">
        <v>140</v>
      </c>
      <c r="D428" t="s">
        <v>81</v>
      </c>
      <c r="E428" t="s">
        <v>91</v>
      </c>
      <c r="F428" s="5">
        <v>26930</v>
      </c>
      <c r="G428">
        <v>27035</v>
      </c>
      <c r="H428">
        <v>3</v>
      </c>
      <c r="I428">
        <v>1</v>
      </c>
      <c r="J428">
        <v>18</v>
      </c>
      <c r="K428">
        <v>0</v>
      </c>
      <c r="L428">
        <v>0</v>
      </c>
      <c r="M428">
        <v>22</v>
      </c>
      <c r="N428">
        <v>0</v>
      </c>
      <c r="O428">
        <v>8</v>
      </c>
      <c r="P428">
        <v>10</v>
      </c>
      <c r="Q428">
        <v>9</v>
      </c>
      <c r="R428">
        <v>3</v>
      </c>
      <c r="S428">
        <v>52</v>
      </c>
      <c r="T428">
        <v>82</v>
      </c>
      <c r="U428">
        <v>55</v>
      </c>
      <c r="V428">
        <v>0</v>
      </c>
      <c r="W428">
        <v>2025</v>
      </c>
      <c r="X428">
        <v>31</v>
      </c>
      <c r="Y428">
        <v>21</v>
      </c>
      <c r="Z428">
        <v>10</v>
      </c>
      <c r="AA428">
        <v>10</v>
      </c>
      <c r="AB428">
        <v>0</v>
      </c>
      <c r="AC428">
        <v>0</v>
      </c>
    </row>
    <row r="429" spans="1:29" x14ac:dyDescent="0.2">
      <c r="A429" t="s">
        <v>506</v>
      </c>
      <c r="B429" t="s">
        <v>83</v>
      </c>
      <c r="C429" t="s">
        <v>117</v>
      </c>
      <c r="D429" t="s">
        <v>81</v>
      </c>
      <c r="E429" t="s">
        <v>57</v>
      </c>
      <c r="F429" s="5">
        <v>1381</v>
      </c>
      <c r="G429">
        <v>1523</v>
      </c>
      <c r="H429">
        <v>1</v>
      </c>
      <c r="I429">
        <v>10</v>
      </c>
      <c r="J429">
        <v>0</v>
      </c>
      <c r="K429">
        <v>0</v>
      </c>
      <c r="L429">
        <v>0</v>
      </c>
      <c r="M429">
        <v>11</v>
      </c>
      <c r="N429">
        <v>0</v>
      </c>
      <c r="O429">
        <v>0</v>
      </c>
      <c r="P429">
        <v>0</v>
      </c>
      <c r="Q429">
        <v>0</v>
      </c>
      <c r="R429">
        <v>0</v>
      </c>
      <c r="S429">
        <v>0</v>
      </c>
      <c r="T429">
        <v>0</v>
      </c>
      <c r="U429">
        <v>0</v>
      </c>
      <c r="V429">
        <v>3</v>
      </c>
      <c r="W429">
        <v>2025</v>
      </c>
      <c r="X429">
        <v>3</v>
      </c>
      <c r="Y429">
        <v>3</v>
      </c>
      <c r="Z429">
        <v>0</v>
      </c>
      <c r="AA429">
        <v>0</v>
      </c>
      <c r="AB429">
        <v>0</v>
      </c>
      <c r="AC429">
        <v>0</v>
      </c>
    </row>
    <row r="430" spans="1:29" x14ac:dyDescent="0.2">
      <c r="A430" t="s">
        <v>507</v>
      </c>
      <c r="B430" t="s">
        <v>55</v>
      </c>
      <c r="D430" t="s">
        <v>56</v>
      </c>
      <c r="E430" t="s">
        <v>57</v>
      </c>
      <c r="F430" s="5">
        <v>437</v>
      </c>
      <c r="G430">
        <v>497</v>
      </c>
    </row>
    <row r="431" spans="1:29" x14ac:dyDescent="0.2">
      <c r="A431" t="s">
        <v>508</v>
      </c>
      <c r="B431" t="s">
        <v>70</v>
      </c>
      <c r="C431" t="s">
        <v>136</v>
      </c>
      <c r="D431" t="s">
        <v>81</v>
      </c>
      <c r="E431" t="s">
        <v>57</v>
      </c>
      <c r="F431" s="5">
        <v>550</v>
      </c>
      <c r="G431">
        <v>634</v>
      </c>
      <c r="H431">
        <v>2</v>
      </c>
      <c r="I431">
        <v>8</v>
      </c>
      <c r="J431">
        <v>0</v>
      </c>
      <c r="K431">
        <v>0</v>
      </c>
      <c r="L431">
        <v>0</v>
      </c>
      <c r="M431">
        <v>10</v>
      </c>
      <c r="N431">
        <v>0</v>
      </c>
      <c r="O431">
        <v>2</v>
      </c>
      <c r="P431">
        <v>6</v>
      </c>
      <c r="Q431">
        <v>0</v>
      </c>
      <c r="R431">
        <v>0</v>
      </c>
      <c r="S431">
        <v>0</v>
      </c>
      <c r="T431">
        <v>8</v>
      </c>
      <c r="U431">
        <v>0</v>
      </c>
      <c r="V431">
        <v>0</v>
      </c>
      <c r="W431">
        <v>2025</v>
      </c>
      <c r="X431">
        <v>8</v>
      </c>
      <c r="Y431">
        <v>8</v>
      </c>
      <c r="Z431">
        <v>0</v>
      </c>
      <c r="AA431">
        <v>0</v>
      </c>
      <c r="AB431">
        <v>0</v>
      </c>
      <c r="AC431">
        <v>0</v>
      </c>
    </row>
    <row r="432" spans="1:29" x14ac:dyDescent="0.2">
      <c r="A432" t="s">
        <v>509</v>
      </c>
      <c r="B432" t="s">
        <v>74</v>
      </c>
      <c r="D432" t="s">
        <v>60</v>
      </c>
      <c r="E432" t="s">
        <v>57</v>
      </c>
      <c r="F432" s="5">
        <v>1553</v>
      </c>
      <c r="G432">
        <v>1853</v>
      </c>
      <c r="W432">
        <v>2025</v>
      </c>
      <c r="X432">
        <v>24</v>
      </c>
      <c r="Y432">
        <v>14</v>
      </c>
      <c r="Z432">
        <v>10</v>
      </c>
      <c r="AA432">
        <v>4</v>
      </c>
      <c r="AB432">
        <v>0</v>
      </c>
      <c r="AC432">
        <v>6</v>
      </c>
    </row>
    <row r="433" spans="1:29" x14ac:dyDescent="0.2">
      <c r="A433" t="s">
        <v>510</v>
      </c>
      <c r="B433" t="s">
        <v>72</v>
      </c>
      <c r="D433" t="s">
        <v>60</v>
      </c>
      <c r="E433" t="s">
        <v>57</v>
      </c>
      <c r="F433" s="5">
        <v>310</v>
      </c>
      <c r="G433">
        <v>367</v>
      </c>
      <c r="W433">
        <v>2025</v>
      </c>
      <c r="X433">
        <v>22</v>
      </c>
      <c r="Y433">
        <v>22</v>
      </c>
      <c r="Z433">
        <v>0</v>
      </c>
      <c r="AA433">
        <v>0</v>
      </c>
      <c r="AB433">
        <v>0</v>
      </c>
      <c r="AC433">
        <v>0</v>
      </c>
    </row>
    <row r="434" spans="1:29" x14ac:dyDescent="0.2">
      <c r="A434" t="s">
        <v>511</v>
      </c>
      <c r="B434" t="s">
        <v>68</v>
      </c>
      <c r="D434" t="s">
        <v>56</v>
      </c>
      <c r="E434" t="s">
        <v>57</v>
      </c>
      <c r="F434" s="5">
        <v>751</v>
      </c>
      <c r="G434">
        <v>697</v>
      </c>
    </row>
    <row r="435" spans="1:29" x14ac:dyDescent="0.2">
      <c r="A435" t="s">
        <v>512</v>
      </c>
      <c r="B435" t="s">
        <v>68</v>
      </c>
      <c r="D435" t="s">
        <v>60</v>
      </c>
      <c r="E435" t="s">
        <v>57</v>
      </c>
      <c r="F435" s="5">
        <v>842</v>
      </c>
      <c r="G435">
        <v>735</v>
      </c>
      <c r="W435">
        <v>2025</v>
      </c>
      <c r="X435">
        <v>3</v>
      </c>
      <c r="Y435">
        <v>3</v>
      </c>
      <c r="Z435">
        <v>0</v>
      </c>
      <c r="AA435">
        <v>0</v>
      </c>
      <c r="AB435">
        <v>0</v>
      </c>
      <c r="AC435">
        <v>0</v>
      </c>
    </row>
    <row r="436" spans="1:29" x14ac:dyDescent="0.2">
      <c r="A436" t="s">
        <v>513</v>
      </c>
      <c r="B436" t="s">
        <v>79</v>
      </c>
      <c r="C436" t="s">
        <v>80</v>
      </c>
      <c r="D436" t="s">
        <v>81</v>
      </c>
      <c r="E436" t="s">
        <v>57</v>
      </c>
      <c r="F436" s="5">
        <v>1831</v>
      </c>
      <c r="G436">
        <v>2155</v>
      </c>
      <c r="H436">
        <v>7</v>
      </c>
      <c r="I436">
        <v>13</v>
      </c>
      <c r="J436">
        <v>1</v>
      </c>
      <c r="K436">
        <v>0</v>
      </c>
      <c r="L436">
        <v>0</v>
      </c>
      <c r="M436">
        <v>21</v>
      </c>
      <c r="N436">
        <v>0</v>
      </c>
      <c r="O436">
        <v>1</v>
      </c>
      <c r="P436">
        <v>10</v>
      </c>
      <c r="Q436">
        <v>0</v>
      </c>
      <c r="R436">
        <v>0</v>
      </c>
      <c r="S436">
        <v>0</v>
      </c>
      <c r="T436">
        <v>11</v>
      </c>
      <c r="U436">
        <v>0</v>
      </c>
      <c r="V436">
        <v>5</v>
      </c>
      <c r="W436">
        <v>2025</v>
      </c>
      <c r="X436">
        <v>16</v>
      </c>
      <c r="Y436">
        <v>14</v>
      </c>
      <c r="Z436">
        <v>2</v>
      </c>
      <c r="AA436">
        <v>2</v>
      </c>
      <c r="AB436">
        <v>0</v>
      </c>
      <c r="AC436">
        <v>0</v>
      </c>
    </row>
    <row r="437" spans="1:29" x14ac:dyDescent="0.2">
      <c r="A437" t="s">
        <v>514</v>
      </c>
      <c r="B437" t="s">
        <v>68</v>
      </c>
      <c r="D437" t="s">
        <v>60</v>
      </c>
      <c r="E437" t="s">
        <v>57</v>
      </c>
      <c r="F437" s="5">
        <v>400</v>
      </c>
      <c r="G437">
        <v>430</v>
      </c>
      <c r="W437">
        <v>2025</v>
      </c>
      <c r="X437">
        <v>0</v>
      </c>
      <c r="Y437">
        <v>0</v>
      </c>
      <c r="Z437">
        <v>0</v>
      </c>
      <c r="AA437">
        <v>0</v>
      </c>
      <c r="AB437">
        <v>0</v>
      </c>
      <c r="AC437">
        <v>0</v>
      </c>
    </row>
    <row r="438" spans="1:29" x14ac:dyDescent="0.2">
      <c r="A438" t="s">
        <v>515</v>
      </c>
      <c r="B438" t="s">
        <v>83</v>
      </c>
      <c r="C438" t="s">
        <v>117</v>
      </c>
      <c r="D438" t="s">
        <v>81</v>
      </c>
      <c r="E438" t="s">
        <v>57</v>
      </c>
      <c r="F438" s="5">
        <v>2606</v>
      </c>
      <c r="G438">
        <v>2594</v>
      </c>
      <c r="H438">
        <v>2</v>
      </c>
      <c r="I438">
        <v>12</v>
      </c>
      <c r="J438">
        <v>0</v>
      </c>
      <c r="K438">
        <v>0</v>
      </c>
      <c r="L438">
        <v>0</v>
      </c>
      <c r="M438">
        <v>14</v>
      </c>
      <c r="N438">
        <v>0</v>
      </c>
      <c r="O438">
        <v>0</v>
      </c>
      <c r="P438">
        <v>0</v>
      </c>
      <c r="Q438">
        <v>0</v>
      </c>
      <c r="R438">
        <v>0</v>
      </c>
      <c r="S438">
        <v>0</v>
      </c>
      <c r="T438">
        <v>0</v>
      </c>
      <c r="U438">
        <v>0</v>
      </c>
      <c r="V438">
        <v>0</v>
      </c>
      <c r="W438">
        <v>2025</v>
      </c>
      <c r="X438">
        <v>12</v>
      </c>
      <c r="Y438">
        <v>12</v>
      </c>
      <c r="Z438">
        <v>0</v>
      </c>
      <c r="AA438">
        <v>0</v>
      </c>
      <c r="AB438">
        <v>0</v>
      </c>
      <c r="AC438">
        <v>0</v>
      </c>
    </row>
    <row r="439" spans="1:29" x14ac:dyDescent="0.2">
      <c r="A439" t="s">
        <v>516</v>
      </c>
      <c r="B439" t="s">
        <v>68</v>
      </c>
      <c r="D439" t="s">
        <v>56</v>
      </c>
      <c r="E439" t="s">
        <v>57</v>
      </c>
      <c r="F439" s="5">
        <v>180</v>
      </c>
      <c r="G439">
        <v>263</v>
      </c>
    </row>
    <row r="440" spans="1:29" x14ac:dyDescent="0.2">
      <c r="A440" t="s">
        <v>517</v>
      </c>
      <c r="B440" t="s">
        <v>72</v>
      </c>
      <c r="D440" t="s">
        <v>60</v>
      </c>
      <c r="E440" t="s">
        <v>57</v>
      </c>
      <c r="F440" s="5">
        <v>465</v>
      </c>
      <c r="G440">
        <v>376</v>
      </c>
      <c r="W440">
        <v>2025</v>
      </c>
      <c r="X440">
        <v>0</v>
      </c>
      <c r="Y440">
        <v>0</v>
      </c>
      <c r="Z440">
        <v>0</v>
      </c>
      <c r="AA440">
        <v>0</v>
      </c>
      <c r="AB440">
        <v>0</v>
      </c>
      <c r="AC440">
        <v>0</v>
      </c>
    </row>
    <row r="441" spans="1:29" x14ac:dyDescent="0.2">
      <c r="A441" t="s">
        <v>518</v>
      </c>
      <c r="B441" t="s">
        <v>104</v>
      </c>
      <c r="C441" t="s">
        <v>140</v>
      </c>
      <c r="D441" t="s">
        <v>81</v>
      </c>
      <c r="E441" t="s">
        <v>91</v>
      </c>
      <c r="F441" s="5">
        <v>10662</v>
      </c>
      <c r="G441">
        <v>10948</v>
      </c>
      <c r="H441">
        <v>4</v>
      </c>
      <c r="I441">
        <v>52</v>
      </c>
      <c r="J441">
        <v>6</v>
      </c>
      <c r="K441">
        <v>8</v>
      </c>
      <c r="L441">
        <v>0</v>
      </c>
      <c r="M441">
        <v>70</v>
      </c>
      <c r="N441">
        <v>0</v>
      </c>
      <c r="O441">
        <v>3</v>
      </c>
      <c r="P441">
        <v>56</v>
      </c>
      <c r="Q441">
        <v>4</v>
      </c>
      <c r="R441">
        <v>8</v>
      </c>
      <c r="S441">
        <v>0</v>
      </c>
      <c r="T441">
        <v>71</v>
      </c>
      <c r="U441">
        <v>0</v>
      </c>
      <c r="V441">
        <v>8</v>
      </c>
      <c r="W441">
        <v>2025</v>
      </c>
      <c r="X441">
        <v>36</v>
      </c>
      <c r="Y441">
        <v>36</v>
      </c>
      <c r="Z441">
        <v>0</v>
      </c>
      <c r="AA441">
        <v>0</v>
      </c>
      <c r="AB441">
        <v>0</v>
      </c>
      <c r="AC441">
        <v>0</v>
      </c>
    </row>
    <row r="442" spans="1:29" x14ac:dyDescent="0.2">
      <c r="A442" t="s">
        <v>519</v>
      </c>
      <c r="B442" t="s">
        <v>79</v>
      </c>
      <c r="D442" t="s">
        <v>60</v>
      </c>
      <c r="E442" t="s">
        <v>57</v>
      </c>
      <c r="F442" s="5">
        <v>556</v>
      </c>
      <c r="G442">
        <v>626</v>
      </c>
      <c r="W442">
        <v>2025</v>
      </c>
      <c r="X442">
        <v>4</v>
      </c>
      <c r="Y442">
        <v>4</v>
      </c>
      <c r="Z442">
        <v>0</v>
      </c>
      <c r="AA442">
        <v>0</v>
      </c>
      <c r="AB442">
        <v>0</v>
      </c>
      <c r="AC442">
        <v>0</v>
      </c>
    </row>
    <row r="443" spans="1:29" x14ac:dyDescent="0.2">
      <c r="A443" t="s">
        <v>520</v>
      </c>
      <c r="B443" t="s">
        <v>72</v>
      </c>
      <c r="D443" t="s">
        <v>60</v>
      </c>
      <c r="E443" t="s">
        <v>57</v>
      </c>
      <c r="F443" s="5">
        <v>1151</v>
      </c>
      <c r="G443">
        <v>1229</v>
      </c>
      <c r="W443">
        <v>2025</v>
      </c>
      <c r="X443">
        <v>6</v>
      </c>
      <c r="Y443">
        <v>6</v>
      </c>
      <c r="Z443">
        <v>0</v>
      </c>
      <c r="AA443">
        <v>0</v>
      </c>
      <c r="AB443">
        <v>0</v>
      </c>
      <c r="AC443">
        <v>0</v>
      </c>
    </row>
    <row r="444" spans="1:29" x14ac:dyDescent="0.2">
      <c r="A444" t="s">
        <v>521</v>
      </c>
      <c r="B444" t="s">
        <v>62</v>
      </c>
      <c r="D444" t="s">
        <v>60</v>
      </c>
      <c r="E444" t="s">
        <v>57</v>
      </c>
      <c r="F444" s="5">
        <v>1388</v>
      </c>
      <c r="G444">
        <v>1163</v>
      </c>
      <c r="W444">
        <v>2025</v>
      </c>
      <c r="X444">
        <v>9</v>
      </c>
      <c r="Y444">
        <v>9</v>
      </c>
      <c r="Z444">
        <v>0</v>
      </c>
      <c r="AA444">
        <v>0</v>
      </c>
      <c r="AB444">
        <v>0</v>
      </c>
      <c r="AC444">
        <v>0</v>
      </c>
    </row>
    <row r="445" spans="1:29" x14ac:dyDescent="0.2">
      <c r="A445" t="s">
        <v>522</v>
      </c>
      <c r="B445" t="s">
        <v>68</v>
      </c>
      <c r="D445" t="s">
        <v>56</v>
      </c>
      <c r="E445" t="s">
        <v>57</v>
      </c>
      <c r="F445" s="5">
        <v>222</v>
      </c>
      <c r="G445">
        <v>247</v>
      </c>
    </row>
    <row r="446" spans="1:29" x14ac:dyDescent="0.2">
      <c r="A446" t="s">
        <v>523</v>
      </c>
      <c r="B446" t="s">
        <v>116</v>
      </c>
      <c r="D446" t="s">
        <v>60</v>
      </c>
      <c r="E446" t="s">
        <v>57</v>
      </c>
      <c r="F446" s="5">
        <v>1652</v>
      </c>
      <c r="G446">
        <v>1595</v>
      </c>
      <c r="W446">
        <v>2025</v>
      </c>
      <c r="X446">
        <v>11</v>
      </c>
      <c r="Y446">
        <v>11</v>
      </c>
      <c r="Z446">
        <v>0</v>
      </c>
      <c r="AA446">
        <v>0</v>
      </c>
      <c r="AB446">
        <v>0</v>
      </c>
      <c r="AC446">
        <v>0</v>
      </c>
    </row>
    <row r="447" spans="1:29" x14ac:dyDescent="0.2">
      <c r="A447" t="s">
        <v>524</v>
      </c>
      <c r="B447" t="s">
        <v>77</v>
      </c>
      <c r="C447" t="s">
        <v>90</v>
      </c>
      <c r="D447" t="s">
        <v>81</v>
      </c>
      <c r="E447" t="s">
        <v>57</v>
      </c>
      <c r="F447" s="5">
        <v>271</v>
      </c>
      <c r="G447">
        <v>275</v>
      </c>
      <c r="H447">
        <v>0</v>
      </c>
      <c r="I447">
        <v>5</v>
      </c>
      <c r="J447">
        <v>0</v>
      </c>
      <c r="K447">
        <v>0</v>
      </c>
      <c r="L447">
        <v>0</v>
      </c>
      <c r="M447">
        <v>5</v>
      </c>
      <c r="N447">
        <v>0</v>
      </c>
      <c r="O447">
        <v>0</v>
      </c>
      <c r="P447">
        <v>0</v>
      </c>
      <c r="Q447">
        <v>0</v>
      </c>
      <c r="R447">
        <v>0</v>
      </c>
      <c r="S447">
        <v>0</v>
      </c>
      <c r="T447">
        <v>0</v>
      </c>
      <c r="U447">
        <v>0</v>
      </c>
      <c r="V447">
        <v>1</v>
      </c>
      <c r="W447">
        <v>2025</v>
      </c>
      <c r="X447">
        <v>7</v>
      </c>
      <c r="Y447">
        <v>7</v>
      </c>
      <c r="Z447">
        <v>0</v>
      </c>
      <c r="AA447">
        <v>0</v>
      </c>
      <c r="AB447">
        <v>0</v>
      </c>
      <c r="AC447">
        <v>0</v>
      </c>
    </row>
    <row r="448" spans="1:29" x14ac:dyDescent="0.2">
      <c r="A448" t="s">
        <v>525</v>
      </c>
      <c r="B448" t="s">
        <v>74</v>
      </c>
      <c r="C448" t="s">
        <v>109</v>
      </c>
      <c r="D448" t="s">
        <v>81</v>
      </c>
      <c r="E448" t="s">
        <v>57</v>
      </c>
      <c r="F448" s="5">
        <v>840</v>
      </c>
      <c r="G448">
        <v>1059</v>
      </c>
      <c r="H448">
        <v>0</v>
      </c>
      <c r="I448">
        <v>4</v>
      </c>
      <c r="J448">
        <v>0</v>
      </c>
      <c r="K448">
        <v>0</v>
      </c>
      <c r="L448">
        <v>0</v>
      </c>
      <c r="M448">
        <v>4</v>
      </c>
      <c r="N448">
        <v>0</v>
      </c>
      <c r="O448">
        <v>0</v>
      </c>
      <c r="P448">
        <v>4</v>
      </c>
      <c r="Q448">
        <v>0</v>
      </c>
      <c r="R448">
        <v>0</v>
      </c>
      <c r="S448">
        <v>0</v>
      </c>
      <c r="T448">
        <v>4</v>
      </c>
      <c r="U448">
        <v>0</v>
      </c>
      <c r="V448">
        <v>1</v>
      </c>
      <c r="W448">
        <v>2025</v>
      </c>
      <c r="X448">
        <v>6</v>
      </c>
      <c r="Y448">
        <v>6</v>
      </c>
      <c r="Z448">
        <v>0</v>
      </c>
      <c r="AA448">
        <v>0</v>
      </c>
      <c r="AB448">
        <v>0</v>
      </c>
      <c r="AC448">
        <v>0</v>
      </c>
    </row>
    <row r="449" spans="1:29" x14ac:dyDescent="0.2">
      <c r="A449" t="s">
        <v>526</v>
      </c>
      <c r="B449" t="s">
        <v>77</v>
      </c>
      <c r="D449" t="s">
        <v>60</v>
      </c>
      <c r="E449" t="s">
        <v>57</v>
      </c>
      <c r="F449" s="5">
        <v>535</v>
      </c>
      <c r="G449">
        <v>449</v>
      </c>
      <c r="W449">
        <v>2025</v>
      </c>
      <c r="X449">
        <v>5</v>
      </c>
      <c r="Y449">
        <v>5</v>
      </c>
      <c r="Z449">
        <v>0</v>
      </c>
      <c r="AA449">
        <v>0</v>
      </c>
      <c r="AB449">
        <v>0</v>
      </c>
      <c r="AC449">
        <v>0</v>
      </c>
    </row>
    <row r="450" spans="1:29" x14ac:dyDescent="0.2">
      <c r="A450" t="s">
        <v>527</v>
      </c>
      <c r="B450" t="s">
        <v>100</v>
      </c>
      <c r="D450" t="s">
        <v>56</v>
      </c>
      <c r="E450" t="s">
        <v>57</v>
      </c>
      <c r="F450" s="5">
        <v>1249</v>
      </c>
      <c r="G450">
        <v>1131</v>
      </c>
    </row>
    <row r="451" spans="1:29" x14ac:dyDescent="0.2">
      <c r="A451" t="s">
        <v>528</v>
      </c>
      <c r="B451" t="s">
        <v>74</v>
      </c>
      <c r="D451" t="s">
        <v>60</v>
      </c>
      <c r="E451" t="s">
        <v>57</v>
      </c>
      <c r="F451" s="5">
        <v>1246</v>
      </c>
      <c r="G451">
        <v>1276</v>
      </c>
      <c r="W451">
        <v>2025</v>
      </c>
      <c r="X451">
        <v>8</v>
      </c>
      <c r="Y451">
        <v>8</v>
      </c>
      <c r="Z451">
        <v>0</v>
      </c>
      <c r="AA451">
        <v>0</v>
      </c>
      <c r="AB451">
        <v>0</v>
      </c>
      <c r="AC451">
        <v>0</v>
      </c>
    </row>
    <row r="452" spans="1:29" x14ac:dyDescent="0.2">
      <c r="A452" t="s">
        <v>529</v>
      </c>
      <c r="B452" t="s">
        <v>77</v>
      </c>
      <c r="C452" t="s">
        <v>96</v>
      </c>
      <c r="D452" t="s">
        <v>81</v>
      </c>
      <c r="E452" t="s">
        <v>57</v>
      </c>
      <c r="F452" s="5">
        <v>845</v>
      </c>
      <c r="G452">
        <v>1009</v>
      </c>
      <c r="H452">
        <v>8</v>
      </c>
      <c r="I452">
        <v>0</v>
      </c>
      <c r="J452">
        <v>0</v>
      </c>
      <c r="K452">
        <v>0</v>
      </c>
      <c r="L452">
        <v>0</v>
      </c>
      <c r="M452">
        <v>8</v>
      </c>
      <c r="N452">
        <v>0</v>
      </c>
      <c r="O452">
        <v>0</v>
      </c>
      <c r="P452">
        <v>8</v>
      </c>
      <c r="Q452">
        <v>0</v>
      </c>
      <c r="R452">
        <v>0</v>
      </c>
      <c r="S452">
        <v>0</v>
      </c>
      <c r="T452">
        <v>8</v>
      </c>
      <c r="U452">
        <v>0</v>
      </c>
      <c r="V452">
        <v>0</v>
      </c>
    </row>
    <row r="453" spans="1:29" x14ac:dyDescent="0.2">
      <c r="A453" t="s">
        <v>530</v>
      </c>
      <c r="B453" t="s">
        <v>74</v>
      </c>
      <c r="C453" t="s">
        <v>109</v>
      </c>
      <c r="D453" t="s">
        <v>81</v>
      </c>
      <c r="E453" t="s">
        <v>57</v>
      </c>
      <c r="F453" s="5">
        <v>1836</v>
      </c>
      <c r="G453">
        <v>1682</v>
      </c>
      <c r="H453">
        <v>1</v>
      </c>
      <c r="I453">
        <v>8</v>
      </c>
      <c r="J453">
        <v>0</v>
      </c>
      <c r="K453">
        <v>0</v>
      </c>
      <c r="L453">
        <v>0</v>
      </c>
      <c r="M453">
        <v>9</v>
      </c>
      <c r="N453">
        <v>0</v>
      </c>
      <c r="O453">
        <v>0</v>
      </c>
      <c r="P453">
        <v>1</v>
      </c>
      <c r="Q453">
        <v>0</v>
      </c>
      <c r="R453">
        <v>0</v>
      </c>
      <c r="S453">
        <v>0</v>
      </c>
      <c r="T453">
        <v>1</v>
      </c>
      <c r="U453">
        <v>0</v>
      </c>
      <c r="V453">
        <v>0</v>
      </c>
      <c r="W453">
        <v>2025</v>
      </c>
      <c r="X453">
        <v>13</v>
      </c>
      <c r="Y453">
        <v>13</v>
      </c>
      <c r="Z453">
        <v>0</v>
      </c>
      <c r="AA453">
        <v>0</v>
      </c>
      <c r="AB453">
        <v>0</v>
      </c>
      <c r="AC453">
        <v>0</v>
      </c>
    </row>
    <row r="454" spans="1:29" x14ac:dyDescent="0.2">
      <c r="A454" t="s">
        <v>531</v>
      </c>
      <c r="B454" t="s">
        <v>74</v>
      </c>
      <c r="D454" t="s">
        <v>56</v>
      </c>
      <c r="E454" t="s">
        <v>57</v>
      </c>
      <c r="F454" s="5">
        <v>438</v>
      </c>
      <c r="G454">
        <v>357</v>
      </c>
    </row>
    <row r="455" spans="1:29" x14ac:dyDescent="0.2">
      <c r="A455" t="s">
        <v>532</v>
      </c>
      <c r="B455" t="s">
        <v>116</v>
      </c>
      <c r="D455" t="s">
        <v>60</v>
      </c>
      <c r="E455" t="s">
        <v>57</v>
      </c>
      <c r="F455" s="5">
        <v>1195</v>
      </c>
      <c r="G455">
        <v>1421</v>
      </c>
      <c r="W455">
        <v>2025</v>
      </c>
      <c r="X455">
        <v>12</v>
      </c>
      <c r="Y455">
        <v>12</v>
      </c>
      <c r="Z455">
        <v>0</v>
      </c>
      <c r="AA455">
        <v>0</v>
      </c>
      <c r="AB455">
        <v>0</v>
      </c>
      <c r="AC455">
        <v>0</v>
      </c>
    </row>
    <row r="456" spans="1:29" x14ac:dyDescent="0.2">
      <c r="A456" t="s">
        <v>533</v>
      </c>
      <c r="B456" t="s">
        <v>77</v>
      </c>
      <c r="C456" t="s">
        <v>90</v>
      </c>
      <c r="D456" t="s">
        <v>81</v>
      </c>
      <c r="E456" t="s">
        <v>57</v>
      </c>
      <c r="F456" s="5">
        <v>537</v>
      </c>
      <c r="G456">
        <v>422</v>
      </c>
      <c r="H456">
        <v>0</v>
      </c>
      <c r="I456">
        <v>6</v>
      </c>
      <c r="J456">
        <v>0</v>
      </c>
      <c r="K456">
        <v>0</v>
      </c>
      <c r="L456">
        <v>0</v>
      </c>
      <c r="M456">
        <v>6</v>
      </c>
      <c r="N456">
        <v>0</v>
      </c>
      <c r="O456">
        <v>0</v>
      </c>
      <c r="P456">
        <v>6</v>
      </c>
      <c r="Q456">
        <v>0</v>
      </c>
      <c r="R456">
        <v>0</v>
      </c>
      <c r="S456">
        <v>0</v>
      </c>
      <c r="T456">
        <v>6</v>
      </c>
      <c r="U456">
        <v>0</v>
      </c>
      <c r="V456">
        <v>1</v>
      </c>
      <c r="W456">
        <v>2025</v>
      </c>
      <c r="X456">
        <v>6</v>
      </c>
      <c r="Y456">
        <v>6</v>
      </c>
      <c r="Z456">
        <v>0</v>
      </c>
      <c r="AA456">
        <v>0</v>
      </c>
      <c r="AB456">
        <v>0</v>
      </c>
      <c r="AC456">
        <v>0</v>
      </c>
    </row>
    <row r="457" spans="1:29" x14ac:dyDescent="0.2">
      <c r="A457" t="s">
        <v>534</v>
      </c>
      <c r="B457" t="s">
        <v>62</v>
      </c>
      <c r="D457" t="s">
        <v>56</v>
      </c>
      <c r="E457" t="s">
        <v>57</v>
      </c>
      <c r="F457" s="5">
        <v>67</v>
      </c>
      <c r="G457">
        <v>71</v>
      </c>
    </row>
    <row r="458" spans="1:29" x14ac:dyDescent="0.2">
      <c r="A458" t="s">
        <v>535</v>
      </c>
      <c r="B458" t="s">
        <v>100</v>
      </c>
      <c r="D458" t="s">
        <v>60</v>
      </c>
      <c r="E458" t="s">
        <v>57</v>
      </c>
      <c r="F458" s="5">
        <v>824</v>
      </c>
      <c r="G458">
        <v>550</v>
      </c>
      <c r="W458">
        <v>2025</v>
      </c>
      <c r="X458">
        <v>1</v>
      </c>
      <c r="Y458">
        <v>1</v>
      </c>
      <c r="Z458">
        <v>0</v>
      </c>
      <c r="AA458">
        <v>0</v>
      </c>
      <c r="AB458">
        <v>0</v>
      </c>
      <c r="AC458">
        <v>0</v>
      </c>
    </row>
    <row r="459" spans="1:29" x14ac:dyDescent="0.2">
      <c r="A459" t="s">
        <v>536</v>
      </c>
      <c r="B459" t="s">
        <v>79</v>
      </c>
      <c r="D459" t="s">
        <v>85</v>
      </c>
      <c r="E459" t="s">
        <v>57</v>
      </c>
      <c r="F459" s="5">
        <v>92</v>
      </c>
      <c r="G459">
        <v>48</v>
      </c>
      <c r="M459">
        <v>1</v>
      </c>
    </row>
    <row r="460" spans="1:29" x14ac:dyDescent="0.2">
      <c r="A460" t="s">
        <v>537</v>
      </c>
      <c r="B460" t="s">
        <v>83</v>
      </c>
      <c r="C460" t="s">
        <v>88</v>
      </c>
      <c r="D460" t="s">
        <v>81</v>
      </c>
      <c r="E460" t="s">
        <v>57</v>
      </c>
      <c r="F460" s="5">
        <v>2769</v>
      </c>
      <c r="G460">
        <v>2749</v>
      </c>
      <c r="H460">
        <v>1</v>
      </c>
      <c r="I460">
        <v>5</v>
      </c>
      <c r="J460">
        <v>0</v>
      </c>
      <c r="K460">
        <v>0</v>
      </c>
      <c r="L460">
        <v>0</v>
      </c>
      <c r="M460">
        <v>6</v>
      </c>
      <c r="N460">
        <v>0</v>
      </c>
      <c r="O460">
        <v>0</v>
      </c>
      <c r="P460">
        <v>3</v>
      </c>
      <c r="Q460">
        <v>0</v>
      </c>
      <c r="R460">
        <v>0</v>
      </c>
      <c r="S460">
        <v>0</v>
      </c>
      <c r="T460">
        <v>3</v>
      </c>
      <c r="U460">
        <v>0</v>
      </c>
      <c r="V460">
        <v>1</v>
      </c>
      <c r="W460">
        <v>2025</v>
      </c>
      <c r="X460">
        <v>7</v>
      </c>
      <c r="Y460">
        <v>7</v>
      </c>
      <c r="Z460">
        <v>0</v>
      </c>
      <c r="AA460">
        <v>0</v>
      </c>
      <c r="AB460">
        <v>0</v>
      </c>
      <c r="AC460">
        <v>0</v>
      </c>
    </row>
    <row r="461" spans="1:29" x14ac:dyDescent="0.2">
      <c r="A461" t="s">
        <v>538</v>
      </c>
      <c r="B461" t="s">
        <v>116</v>
      </c>
      <c r="D461" t="s">
        <v>60</v>
      </c>
      <c r="E461" t="s">
        <v>57</v>
      </c>
      <c r="F461" s="5">
        <v>1403</v>
      </c>
      <c r="G461">
        <v>803</v>
      </c>
      <c r="W461">
        <v>2025</v>
      </c>
      <c r="X461">
        <v>1</v>
      </c>
      <c r="Y461">
        <v>1</v>
      </c>
      <c r="Z461">
        <v>0</v>
      </c>
      <c r="AA461">
        <v>0</v>
      </c>
      <c r="AB461">
        <v>0</v>
      </c>
      <c r="AC461">
        <v>0</v>
      </c>
    </row>
    <row r="462" spans="1:29" x14ac:dyDescent="0.2">
      <c r="A462" t="s">
        <v>539</v>
      </c>
      <c r="B462" t="s">
        <v>62</v>
      </c>
      <c r="C462" t="s">
        <v>102</v>
      </c>
      <c r="D462" t="s">
        <v>81</v>
      </c>
      <c r="E462" t="s">
        <v>57</v>
      </c>
      <c r="F462" s="5">
        <v>214</v>
      </c>
      <c r="G462">
        <v>180</v>
      </c>
      <c r="H462">
        <v>0</v>
      </c>
      <c r="I462">
        <v>1</v>
      </c>
      <c r="J462">
        <v>0</v>
      </c>
      <c r="K462">
        <v>0</v>
      </c>
      <c r="L462">
        <v>0</v>
      </c>
      <c r="M462">
        <v>1</v>
      </c>
      <c r="N462">
        <v>0</v>
      </c>
      <c r="O462">
        <v>0</v>
      </c>
      <c r="P462">
        <v>0</v>
      </c>
      <c r="Q462">
        <v>0</v>
      </c>
      <c r="R462">
        <v>0</v>
      </c>
      <c r="S462">
        <v>0</v>
      </c>
      <c r="T462">
        <v>0</v>
      </c>
      <c r="U462">
        <v>0</v>
      </c>
      <c r="V462">
        <v>0</v>
      </c>
    </row>
    <row r="463" spans="1:29" x14ac:dyDescent="0.2">
      <c r="A463" t="s">
        <v>540</v>
      </c>
      <c r="B463" t="s">
        <v>87</v>
      </c>
      <c r="C463" t="s">
        <v>88</v>
      </c>
      <c r="D463" t="s">
        <v>81</v>
      </c>
      <c r="E463" t="s">
        <v>91</v>
      </c>
      <c r="F463" s="5">
        <v>9706</v>
      </c>
      <c r="G463">
        <v>9838</v>
      </c>
      <c r="H463">
        <v>0</v>
      </c>
      <c r="I463">
        <v>25</v>
      </c>
      <c r="J463">
        <v>2</v>
      </c>
      <c r="K463">
        <v>0</v>
      </c>
      <c r="L463">
        <v>20</v>
      </c>
      <c r="M463">
        <v>47</v>
      </c>
      <c r="N463">
        <v>0</v>
      </c>
      <c r="O463">
        <v>0</v>
      </c>
      <c r="P463">
        <v>5</v>
      </c>
      <c r="Q463">
        <v>1</v>
      </c>
      <c r="R463">
        <v>0</v>
      </c>
      <c r="S463">
        <v>0</v>
      </c>
      <c r="T463">
        <v>6</v>
      </c>
      <c r="U463">
        <v>0</v>
      </c>
      <c r="V463">
        <v>0</v>
      </c>
      <c r="W463">
        <v>2025</v>
      </c>
      <c r="X463">
        <v>47</v>
      </c>
      <c r="Y463">
        <v>25</v>
      </c>
      <c r="Z463">
        <v>22</v>
      </c>
      <c r="AA463">
        <v>2</v>
      </c>
      <c r="AB463">
        <v>0</v>
      </c>
      <c r="AC463">
        <v>20</v>
      </c>
    </row>
    <row r="464" spans="1:29" x14ac:dyDescent="0.2">
      <c r="A464" t="s">
        <v>541</v>
      </c>
      <c r="B464" t="s">
        <v>74</v>
      </c>
      <c r="C464" t="s">
        <v>109</v>
      </c>
      <c r="D464" t="s">
        <v>81</v>
      </c>
      <c r="E464" t="s">
        <v>57</v>
      </c>
      <c r="F464" s="5">
        <v>1508</v>
      </c>
      <c r="G464">
        <v>1547</v>
      </c>
      <c r="H464">
        <v>2</v>
      </c>
      <c r="I464">
        <v>14</v>
      </c>
      <c r="J464">
        <v>0</v>
      </c>
      <c r="K464">
        <v>0</v>
      </c>
      <c r="L464">
        <v>0</v>
      </c>
      <c r="M464">
        <v>16</v>
      </c>
      <c r="N464">
        <v>0</v>
      </c>
      <c r="O464">
        <v>0</v>
      </c>
      <c r="P464">
        <v>0</v>
      </c>
      <c r="Q464">
        <v>0</v>
      </c>
      <c r="R464">
        <v>0</v>
      </c>
      <c r="S464">
        <v>0</v>
      </c>
      <c r="T464">
        <v>0</v>
      </c>
      <c r="U464">
        <v>0</v>
      </c>
      <c r="V464">
        <v>5</v>
      </c>
      <c r="W464">
        <v>2025</v>
      </c>
      <c r="X464">
        <v>15</v>
      </c>
      <c r="Y464">
        <v>15</v>
      </c>
      <c r="Z464">
        <v>0</v>
      </c>
      <c r="AA464">
        <v>0</v>
      </c>
      <c r="AB464">
        <v>0</v>
      </c>
      <c r="AC464">
        <v>0</v>
      </c>
    </row>
    <row r="465" spans="1:29" x14ac:dyDescent="0.2">
      <c r="A465" t="s">
        <v>542</v>
      </c>
      <c r="B465" t="s">
        <v>74</v>
      </c>
      <c r="C465" t="s">
        <v>109</v>
      </c>
      <c r="D465" t="s">
        <v>81</v>
      </c>
      <c r="E465" t="s">
        <v>57</v>
      </c>
      <c r="F465" s="5">
        <v>1599</v>
      </c>
      <c r="G465">
        <v>1647</v>
      </c>
      <c r="H465">
        <v>4</v>
      </c>
      <c r="I465">
        <v>19</v>
      </c>
      <c r="J465">
        <v>0</v>
      </c>
      <c r="K465">
        <v>0</v>
      </c>
      <c r="L465">
        <v>0</v>
      </c>
      <c r="M465">
        <v>23</v>
      </c>
      <c r="N465">
        <v>0</v>
      </c>
      <c r="O465">
        <v>0</v>
      </c>
      <c r="P465">
        <v>11</v>
      </c>
      <c r="Q465">
        <v>0</v>
      </c>
      <c r="R465">
        <v>0</v>
      </c>
      <c r="S465">
        <v>0</v>
      </c>
      <c r="T465">
        <v>11</v>
      </c>
      <c r="U465">
        <v>0</v>
      </c>
      <c r="V465">
        <v>0</v>
      </c>
      <c r="W465">
        <v>2025</v>
      </c>
      <c r="X465">
        <v>11</v>
      </c>
      <c r="Y465">
        <v>11</v>
      </c>
      <c r="Z465">
        <v>0</v>
      </c>
      <c r="AA465">
        <v>0</v>
      </c>
      <c r="AB465">
        <v>0</v>
      </c>
      <c r="AC465">
        <v>0</v>
      </c>
    </row>
    <row r="466" spans="1:29" x14ac:dyDescent="0.2">
      <c r="A466" t="s">
        <v>543</v>
      </c>
      <c r="B466" t="s">
        <v>116</v>
      </c>
      <c r="D466" t="s">
        <v>60</v>
      </c>
      <c r="E466" t="s">
        <v>57</v>
      </c>
      <c r="F466" s="5">
        <v>984</v>
      </c>
      <c r="G466">
        <v>1107</v>
      </c>
      <c r="W466">
        <v>2025</v>
      </c>
      <c r="X466">
        <v>10</v>
      </c>
      <c r="Y466">
        <v>10</v>
      </c>
      <c r="Z466">
        <v>0</v>
      </c>
      <c r="AA466">
        <v>0</v>
      </c>
      <c r="AB466">
        <v>0</v>
      </c>
      <c r="AC466">
        <v>0</v>
      </c>
    </row>
    <row r="467" spans="1:29" x14ac:dyDescent="0.2">
      <c r="A467" t="s">
        <v>544</v>
      </c>
      <c r="B467" t="s">
        <v>95</v>
      </c>
      <c r="C467" t="s">
        <v>96</v>
      </c>
      <c r="D467" t="s">
        <v>81</v>
      </c>
      <c r="E467" t="s">
        <v>91</v>
      </c>
      <c r="F467" s="5">
        <v>5891</v>
      </c>
      <c r="G467">
        <v>6041</v>
      </c>
      <c r="H467">
        <v>0</v>
      </c>
      <c r="I467">
        <v>22</v>
      </c>
      <c r="J467">
        <v>2</v>
      </c>
      <c r="K467">
        <v>0</v>
      </c>
      <c r="L467">
        <v>0</v>
      </c>
      <c r="M467">
        <v>24</v>
      </c>
      <c r="N467">
        <v>0</v>
      </c>
      <c r="O467">
        <v>2</v>
      </c>
      <c r="P467">
        <v>17</v>
      </c>
      <c r="Q467">
        <v>0</v>
      </c>
      <c r="R467">
        <v>0</v>
      </c>
      <c r="S467">
        <v>0</v>
      </c>
      <c r="T467">
        <v>19</v>
      </c>
      <c r="U467">
        <v>0</v>
      </c>
      <c r="V467">
        <v>0</v>
      </c>
      <c r="W467">
        <v>2025</v>
      </c>
      <c r="X467">
        <v>24</v>
      </c>
      <c r="Y467">
        <v>22</v>
      </c>
      <c r="Z467">
        <v>2</v>
      </c>
      <c r="AA467">
        <v>2</v>
      </c>
      <c r="AB467">
        <v>0</v>
      </c>
      <c r="AC467">
        <v>0</v>
      </c>
    </row>
    <row r="468" spans="1:29" x14ac:dyDescent="0.2">
      <c r="A468" t="s">
        <v>545</v>
      </c>
      <c r="B468" t="s">
        <v>72</v>
      </c>
      <c r="D468" t="s">
        <v>56</v>
      </c>
      <c r="E468" t="s">
        <v>57</v>
      </c>
      <c r="F468" s="5">
        <v>0</v>
      </c>
      <c r="G468">
        <v>0</v>
      </c>
    </row>
    <row r="469" spans="1:29" x14ac:dyDescent="0.2">
      <c r="A469" t="s">
        <v>546</v>
      </c>
      <c r="B469" t="s">
        <v>83</v>
      </c>
      <c r="C469" t="s">
        <v>547</v>
      </c>
      <c r="D469" t="s">
        <v>81</v>
      </c>
      <c r="E469" t="s">
        <v>57</v>
      </c>
      <c r="F469" s="5">
        <v>2663</v>
      </c>
      <c r="G469">
        <v>2428</v>
      </c>
      <c r="H469">
        <v>0</v>
      </c>
      <c r="I469">
        <v>9</v>
      </c>
      <c r="J469">
        <v>2</v>
      </c>
      <c r="K469">
        <v>0</v>
      </c>
      <c r="L469">
        <v>0</v>
      </c>
      <c r="M469">
        <v>11</v>
      </c>
      <c r="N469">
        <v>0</v>
      </c>
      <c r="O469">
        <v>0</v>
      </c>
      <c r="P469">
        <v>6</v>
      </c>
      <c r="Q469">
        <v>0</v>
      </c>
      <c r="R469">
        <v>0</v>
      </c>
      <c r="S469">
        <v>0</v>
      </c>
      <c r="T469">
        <v>6</v>
      </c>
      <c r="U469">
        <v>0</v>
      </c>
      <c r="V469">
        <v>1</v>
      </c>
      <c r="W469">
        <v>2025</v>
      </c>
      <c r="X469">
        <v>9</v>
      </c>
      <c r="Y469">
        <v>9</v>
      </c>
      <c r="Z469">
        <v>0</v>
      </c>
      <c r="AA469">
        <v>0</v>
      </c>
      <c r="AB469">
        <v>0</v>
      </c>
      <c r="AC469">
        <v>0</v>
      </c>
    </row>
    <row r="470" spans="1:29" x14ac:dyDescent="0.2">
      <c r="A470" t="s">
        <v>548</v>
      </c>
      <c r="B470" t="s">
        <v>116</v>
      </c>
      <c r="D470" t="s">
        <v>60</v>
      </c>
      <c r="E470" t="s">
        <v>57</v>
      </c>
      <c r="F470" s="5">
        <v>1858</v>
      </c>
      <c r="G470">
        <v>2323</v>
      </c>
      <c r="W470">
        <v>2025</v>
      </c>
      <c r="X470">
        <v>19</v>
      </c>
      <c r="Y470">
        <v>15</v>
      </c>
      <c r="Z470">
        <v>4</v>
      </c>
      <c r="AA470">
        <v>0</v>
      </c>
      <c r="AB470">
        <v>4</v>
      </c>
      <c r="AC470">
        <v>0</v>
      </c>
    </row>
    <row r="471" spans="1:29" x14ac:dyDescent="0.2">
      <c r="A471" t="s">
        <v>549</v>
      </c>
      <c r="B471" t="s">
        <v>64</v>
      </c>
      <c r="D471" t="s">
        <v>85</v>
      </c>
      <c r="E471" t="s">
        <v>57</v>
      </c>
      <c r="F471" s="5">
        <v>36</v>
      </c>
      <c r="G471">
        <v>38</v>
      </c>
      <c r="M471">
        <v>1</v>
      </c>
    </row>
    <row r="472" spans="1:29" x14ac:dyDescent="0.2">
      <c r="A472" t="s">
        <v>550</v>
      </c>
      <c r="B472" t="s">
        <v>551</v>
      </c>
      <c r="C472" t="s">
        <v>552</v>
      </c>
      <c r="D472" t="s">
        <v>85</v>
      </c>
      <c r="E472" t="s">
        <v>57</v>
      </c>
      <c r="F472" s="5"/>
      <c r="M472">
        <v>171</v>
      </c>
      <c r="V472">
        <v>10</v>
      </c>
      <c r="W472">
        <v>2025</v>
      </c>
      <c r="X472">
        <v>114</v>
      </c>
      <c r="Y472">
        <v>114</v>
      </c>
    </row>
    <row r="473" spans="1:29" x14ac:dyDescent="0.2">
      <c r="A473" t="s">
        <v>553</v>
      </c>
      <c r="B473" t="s">
        <v>77</v>
      </c>
      <c r="D473" t="s">
        <v>60</v>
      </c>
      <c r="E473" t="s">
        <v>57</v>
      </c>
      <c r="F473" s="5">
        <v>91</v>
      </c>
      <c r="G473">
        <v>70</v>
      </c>
      <c r="W473">
        <v>2025</v>
      </c>
      <c r="X473">
        <v>2</v>
      </c>
      <c r="Y473">
        <v>2</v>
      </c>
      <c r="Z473">
        <v>0</v>
      </c>
      <c r="AA473">
        <v>0</v>
      </c>
      <c r="AB473">
        <v>0</v>
      </c>
      <c r="AC473">
        <v>0</v>
      </c>
    </row>
    <row r="474" spans="1:29" x14ac:dyDescent="0.2">
      <c r="A474" t="s">
        <v>554</v>
      </c>
      <c r="B474" t="s">
        <v>68</v>
      </c>
      <c r="D474" t="s">
        <v>60</v>
      </c>
      <c r="E474" t="s">
        <v>57</v>
      </c>
      <c r="F474" s="5">
        <v>1858</v>
      </c>
      <c r="G474">
        <v>2001</v>
      </c>
      <c r="W474">
        <v>2025</v>
      </c>
      <c r="X474">
        <v>0</v>
      </c>
      <c r="Y474">
        <v>0</v>
      </c>
      <c r="Z474">
        <v>0</v>
      </c>
      <c r="AA474">
        <v>0</v>
      </c>
      <c r="AB474">
        <v>0</v>
      </c>
      <c r="AC474">
        <v>0</v>
      </c>
    </row>
    <row r="475" spans="1:29" x14ac:dyDescent="0.2">
      <c r="A475" t="s">
        <v>555</v>
      </c>
      <c r="B475" t="s">
        <v>62</v>
      </c>
      <c r="D475" t="s">
        <v>56</v>
      </c>
      <c r="E475" t="s">
        <v>57</v>
      </c>
      <c r="F475" s="5">
        <v>122</v>
      </c>
      <c r="G475">
        <v>104</v>
      </c>
    </row>
    <row r="476" spans="1:29" x14ac:dyDescent="0.2">
      <c r="A476" t="s">
        <v>556</v>
      </c>
      <c r="B476" t="s">
        <v>64</v>
      </c>
      <c r="C476" t="s">
        <v>80</v>
      </c>
      <c r="D476" t="s">
        <v>81</v>
      </c>
      <c r="E476" t="s">
        <v>91</v>
      </c>
      <c r="F476" s="5">
        <v>4592</v>
      </c>
      <c r="G476">
        <v>4641</v>
      </c>
      <c r="H476">
        <v>0</v>
      </c>
      <c r="I476">
        <v>4</v>
      </c>
      <c r="J476">
        <v>4</v>
      </c>
      <c r="K476">
        <v>0</v>
      </c>
      <c r="L476">
        <v>0</v>
      </c>
      <c r="M476">
        <v>8</v>
      </c>
      <c r="N476">
        <v>0</v>
      </c>
      <c r="O476">
        <v>0</v>
      </c>
      <c r="P476">
        <v>4</v>
      </c>
      <c r="Q476">
        <v>4</v>
      </c>
      <c r="R476">
        <v>0</v>
      </c>
      <c r="S476">
        <v>0</v>
      </c>
      <c r="T476">
        <v>8</v>
      </c>
      <c r="U476">
        <v>0</v>
      </c>
      <c r="V476">
        <v>0</v>
      </c>
      <c r="W476">
        <v>2025</v>
      </c>
      <c r="X476">
        <v>20</v>
      </c>
      <c r="Y476">
        <v>20</v>
      </c>
      <c r="Z476">
        <v>0</v>
      </c>
      <c r="AA476">
        <v>0</v>
      </c>
      <c r="AB476">
        <v>0</v>
      </c>
      <c r="AC476">
        <v>0</v>
      </c>
    </row>
    <row r="477" spans="1:29" x14ac:dyDescent="0.2">
      <c r="A477" t="s">
        <v>557</v>
      </c>
      <c r="B477" t="s">
        <v>72</v>
      </c>
      <c r="D477" t="s">
        <v>60</v>
      </c>
      <c r="E477" t="s">
        <v>57</v>
      </c>
      <c r="F477" s="5">
        <v>1847</v>
      </c>
      <c r="G477">
        <v>1849</v>
      </c>
      <c r="W477">
        <v>2025</v>
      </c>
      <c r="X477">
        <v>9</v>
      </c>
      <c r="Y477">
        <v>9</v>
      </c>
      <c r="Z477">
        <v>0</v>
      </c>
      <c r="AA477">
        <v>0</v>
      </c>
      <c r="AB477">
        <v>0</v>
      </c>
      <c r="AC477">
        <v>0</v>
      </c>
    </row>
    <row r="478" spans="1:29" x14ac:dyDescent="0.2">
      <c r="A478" t="s">
        <v>558</v>
      </c>
      <c r="B478" t="s">
        <v>74</v>
      </c>
      <c r="C478" t="s">
        <v>109</v>
      </c>
      <c r="D478" t="s">
        <v>81</v>
      </c>
      <c r="E478" t="s">
        <v>57</v>
      </c>
      <c r="F478" s="5">
        <v>481</v>
      </c>
      <c r="G478">
        <v>516</v>
      </c>
      <c r="H478">
        <v>0</v>
      </c>
      <c r="I478">
        <v>3</v>
      </c>
      <c r="J478">
        <v>0</v>
      </c>
      <c r="K478">
        <v>0</v>
      </c>
      <c r="L478">
        <v>0</v>
      </c>
      <c r="M478">
        <v>3</v>
      </c>
      <c r="N478">
        <v>0</v>
      </c>
      <c r="O478">
        <v>0</v>
      </c>
      <c r="P478">
        <v>2</v>
      </c>
      <c r="Q478">
        <v>0</v>
      </c>
      <c r="R478">
        <v>0</v>
      </c>
      <c r="S478">
        <v>0</v>
      </c>
      <c r="T478">
        <v>2</v>
      </c>
      <c r="U478">
        <v>0</v>
      </c>
      <c r="V478">
        <v>1</v>
      </c>
      <c r="W478">
        <v>2025</v>
      </c>
      <c r="X478">
        <v>1</v>
      </c>
      <c r="Y478">
        <v>1</v>
      </c>
      <c r="Z478">
        <v>0</v>
      </c>
      <c r="AA478">
        <v>0</v>
      </c>
      <c r="AB478">
        <v>0</v>
      </c>
      <c r="AC478">
        <v>0</v>
      </c>
    </row>
    <row r="479" spans="1:29" x14ac:dyDescent="0.2">
      <c r="A479" t="s">
        <v>559</v>
      </c>
      <c r="B479" t="s">
        <v>64</v>
      </c>
      <c r="D479" t="s">
        <v>60</v>
      </c>
      <c r="E479" t="s">
        <v>57</v>
      </c>
      <c r="F479" s="5">
        <v>536</v>
      </c>
      <c r="G479">
        <v>611</v>
      </c>
      <c r="W479">
        <v>2025</v>
      </c>
      <c r="X479">
        <v>4</v>
      </c>
      <c r="Y479">
        <v>4</v>
      </c>
      <c r="Z479">
        <v>0</v>
      </c>
      <c r="AA479">
        <v>0</v>
      </c>
      <c r="AB479">
        <v>0</v>
      </c>
      <c r="AC479">
        <v>0</v>
      </c>
    </row>
    <row r="480" spans="1:29" x14ac:dyDescent="0.2">
      <c r="A480" t="s">
        <v>560</v>
      </c>
      <c r="B480" t="s">
        <v>83</v>
      </c>
      <c r="D480" t="s">
        <v>60</v>
      </c>
      <c r="E480" t="s">
        <v>57</v>
      </c>
      <c r="F480" s="5">
        <v>1216</v>
      </c>
      <c r="G480">
        <v>1261</v>
      </c>
      <c r="W480">
        <v>2025</v>
      </c>
      <c r="X480">
        <v>0</v>
      </c>
      <c r="Y480">
        <v>0</v>
      </c>
      <c r="Z480">
        <v>0</v>
      </c>
      <c r="AA480">
        <v>0</v>
      </c>
      <c r="AB480">
        <v>0</v>
      </c>
      <c r="AC480">
        <v>0</v>
      </c>
    </row>
    <row r="481" spans="1:29" x14ac:dyDescent="0.2">
      <c r="A481" t="s">
        <v>561</v>
      </c>
      <c r="B481" t="s">
        <v>68</v>
      </c>
      <c r="D481" t="s">
        <v>60</v>
      </c>
      <c r="E481" t="s">
        <v>57</v>
      </c>
      <c r="F481" s="5">
        <v>244</v>
      </c>
      <c r="G481">
        <v>234</v>
      </c>
      <c r="W481">
        <v>2025</v>
      </c>
      <c r="X481">
        <v>2</v>
      </c>
      <c r="Y481">
        <v>2</v>
      </c>
      <c r="Z481">
        <v>0</v>
      </c>
      <c r="AA481">
        <v>0</v>
      </c>
      <c r="AB481">
        <v>0</v>
      </c>
      <c r="AC481">
        <v>0</v>
      </c>
    </row>
    <row r="482" spans="1:29" x14ac:dyDescent="0.2">
      <c r="A482" t="s">
        <v>562</v>
      </c>
      <c r="B482" t="s">
        <v>62</v>
      </c>
      <c r="D482" t="s">
        <v>56</v>
      </c>
      <c r="E482" t="s">
        <v>57</v>
      </c>
      <c r="F482" s="5">
        <v>108</v>
      </c>
      <c r="G482">
        <v>66</v>
      </c>
    </row>
    <row r="483" spans="1:29" x14ac:dyDescent="0.2">
      <c r="A483" t="s">
        <v>116</v>
      </c>
      <c r="B483" t="s">
        <v>116</v>
      </c>
      <c r="D483" t="s">
        <v>60</v>
      </c>
      <c r="E483" t="s">
        <v>57</v>
      </c>
      <c r="F483" s="5">
        <v>926</v>
      </c>
      <c r="G483">
        <v>853</v>
      </c>
      <c r="W483">
        <v>2025</v>
      </c>
      <c r="X483">
        <v>9</v>
      </c>
      <c r="Y483">
        <v>9</v>
      </c>
      <c r="Z483">
        <v>0</v>
      </c>
      <c r="AA483">
        <v>0</v>
      </c>
      <c r="AB483">
        <v>0</v>
      </c>
      <c r="AC483">
        <v>0</v>
      </c>
    </row>
    <row r="484" spans="1:29" x14ac:dyDescent="0.2">
      <c r="A484" t="s">
        <v>563</v>
      </c>
      <c r="B484" t="s">
        <v>70</v>
      </c>
      <c r="C484" t="s">
        <v>136</v>
      </c>
      <c r="D484" t="s">
        <v>81</v>
      </c>
      <c r="E484" t="s">
        <v>91</v>
      </c>
      <c r="F484" s="5">
        <v>5253</v>
      </c>
      <c r="G484">
        <v>5312</v>
      </c>
      <c r="H484">
        <v>1</v>
      </c>
      <c r="I484">
        <v>22</v>
      </c>
      <c r="J484">
        <v>2</v>
      </c>
      <c r="K484">
        <v>0</v>
      </c>
      <c r="L484">
        <v>0</v>
      </c>
      <c r="M484">
        <v>25</v>
      </c>
      <c r="N484">
        <v>0</v>
      </c>
      <c r="O484">
        <v>3</v>
      </c>
      <c r="P484">
        <v>26</v>
      </c>
      <c r="Q484">
        <v>1</v>
      </c>
      <c r="R484">
        <v>0</v>
      </c>
      <c r="S484">
        <v>0</v>
      </c>
      <c r="T484">
        <v>30</v>
      </c>
      <c r="U484">
        <v>0</v>
      </c>
      <c r="V484">
        <v>0</v>
      </c>
      <c r="W484">
        <v>2025</v>
      </c>
      <c r="X484">
        <v>20</v>
      </c>
      <c r="Y484">
        <v>20</v>
      </c>
      <c r="Z484">
        <v>0</v>
      </c>
      <c r="AA484">
        <v>0</v>
      </c>
      <c r="AB484">
        <v>0</v>
      </c>
      <c r="AC484">
        <v>0</v>
      </c>
    </row>
    <row r="485" spans="1:29" x14ac:dyDescent="0.2">
      <c r="A485" t="s">
        <v>564</v>
      </c>
      <c r="B485" t="s">
        <v>95</v>
      </c>
      <c r="D485" t="s">
        <v>60</v>
      </c>
      <c r="E485" t="s">
        <v>57</v>
      </c>
      <c r="F485" s="5">
        <v>1924</v>
      </c>
      <c r="G485">
        <v>1662</v>
      </c>
      <c r="W485">
        <v>2025</v>
      </c>
      <c r="X485">
        <v>6</v>
      </c>
      <c r="Y485">
        <v>6</v>
      </c>
      <c r="Z485">
        <v>0</v>
      </c>
      <c r="AA485">
        <v>0</v>
      </c>
      <c r="AB485">
        <v>0</v>
      </c>
      <c r="AC485">
        <v>0</v>
      </c>
    </row>
    <row r="486" spans="1:29" x14ac:dyDescent="0.2">
      <c r="A486" t="s">
        <v>565</v>
      </c>
      <c r="B486" t="s">
        <v>68</v>
      </c>
      <c r="D486" t="s">
        <v>60</v>
      </c>
      <c r="E486" t="s">
        <v>57</v>
      </c>
      <c r="F486" s="5">
        <v>514</v>
      </c>
      <c r="G486">
        <v>515</v>
      </c>
      <c r="W486">
        <v>2025</v>
      </c>
      <c r="X486">
        <v>0</v>
      </c>
      <c r="Y486">
        <v>0</v>
      </c>
      <c r="Z486">
        <v>0</v>
      </c>
      <c r="AA486">
        <v>0</v>
      </c>
      <c r="AB486">
        <v>0</v>
      </c>
      <c r="AC486">
        <v>0</v>
      </c>
    </row>
    <row r="487" spans="1:29" x14ac:dyDescent="0.2">
      <c r="A487" t="s">
        <v>566</v>
      </c>
      <c r="B487" t="s">
        <v>74</v>
      </c>
      <c r="D487" t="s">
        <v>60</v>
      </c>
      <c r="E487" t="s">
        <v>57</v>
      </c>
      <c r="F487" s="5">
        <v>346</v>
      </c>
      <c r="G487">
        <v>344</v>
      </c>
      <c r="W487">
        <v>2025</v>
      </c>
      <c r="X487">
        <v>4</v>
      </c>
      <c r="Y487">
        <v>4</v>
      </c>
      <c r="Z487">
        <v>0</v>
      </c>
      <c r="AA487">
        <v>0</v>
      </c>
      <c r="AB487">
        <v>0</v>
      </c>
      <c r="AC487">
        <v>0</v>
      </c>
    </row>
    <row r="488" spans="1:29" x14ac:dyDescent="0.2">
      <c r="A488" t="s">
        <v>567</v>
      </c>
      <c r="B488" t="s">
        <v>83</v>
      </c>
      <c r="C488" t="s">
        <v>117</v>
      </c>
      <c r="D488" t="s">
        <v>81</v>
      </c>
      <c r="E488" t="s">
        <v>91</v>
      </c>
      <c r="F488" s="5">
        <v>4932</v>
      </c>
      <c r="G488">
        <v>5062</v>
      </c>
      <c r="H488">
        <v>2</v>
      </c>
      <c r="I488">
        <v>22</v>
      </c>
      <c r="J488">
        <v>1</v>
      </c>
      <c r="K488">
        <v>0</v>
      </c>
      <c r="L488">
        <v>0</v>
      </c>
      <c r="M488">
        <v>25</v>
      </c>
      <c r="N488">
        <v>0</v>
      </c>
      <c r="O488">
        <v>0</v>
      </c>
      <c r="P488">
        <v>37</v>
      </c>
      <c r="Q488">
        <v>0</v>
      </c>
      <c r="R488">
        <v>0</v>
      </c>
      <c r="S488">
        <v>0</v>
      </c>
      <c r="T488">
        <v>37</v>
      </c>
      <c r="U488">
        <v>0</v>
      </c>
      <c r="V488">
        <v>0</v>
      </c>
      <c r="W488">
        <v>2025</v>
      </c>
      <c r="X488">
        <v>21</v>
      </c>
      <c r="Y488">
        <v>21</v>
      </c>
      <c r="Z488">
        <v>0</v>
      </c>
      <c r="AA488">
        <v>0</v>
      </c>
      <c r="AB488">
        <v>0</v>
      </c>
      <c r="AC488">
        <v>0</v>
      </c>
    </row>
    <row r="489" spans="1:29" x14ac:dyDescent="0.2">
      <c r="A489" t="s">
        <v>568</v>
      </c>
      <c r="B489" t="s">
        <v>68</v>
      </c>
      <c r="D489" t="s">
        <v>60</v>
      </c>
      <c r="E489" t="s">
        <v>57</v>
      </c>
      <c r="F489" s="5">
        <v>1355</v>
      </c>
      <c r="G489">
        <v>1512</v>
      </c>
      <c r="W489">
        <v>2025</v>
      </c>
      <c r="X489">
        <v>0</v>
      </c>
      <c r="Y489">
        <v>0</v>
      </c>
      <c r="Z489">
        <v>0</v>
      </c>
      <c r="AA489">
        <v>0</v>
      </c>
      <c r="AB489">
        <v>0</v>
      </c>
      <c r="AC489">
        <v>0</v>
      </c>
    </row>
    <row r="490" spans="1:29" x14ac:dyDescent="0.2">
      <c r="A490" t="s">
        <v>62</v>
      </c>
      <c r="B490" t="s">
        <v>83</v>
      </c>
      <c r="D490" t="s">
        <v>60</v>
      </c>
      <c r="E490" t="s">
        <v>57</v>
      </c>
      <c r="F490" s="5">
        <v>1624</v>
      </c>
      <c r="G490">
        <v>1568</v>
      </c>
      <c r="W490">
        <v>2025</v>
      </c>
      <c r="X490">
        <v>0</v>
      </c>
      <c r="Y490">
        <v>0</v>
      </c>
      <c r="Z490">
        <v>0</v>
      </c>
      <c r="AA490">
        <v>0</v>
      </c>
      <c r="AB490">
        <v>0</v>
      </c>
      <c r="AC490">
        <v>0</v>
      </c>
    </row>
    <row r="491" spans="1:29" x14ac:dyDescent="0.2">
      <c r="A491" t="s">
        <v>569</v>
      </c>
      <c r="B491" t="s">
        <v>59</v>
      </c>
      <c r="C491" t="s">
        <v>90</v>
      </c>
      <c r="D491" t="s">
        <v>81</v>
      </c>
      <c r="E491" t="s">
        <v>91</v>
      </c>
      <c r="F491" s="5">
        <v>8055</v>
      </c>
      <c r="G491">
        <v>8184</v>
      </c>
      <c r="H491">
        <v>5</v>
      </c>
      <c r="I491">
        <v>33</v>
      </c>
      <c r="J491">
        <v>0</v>
      </c>
      <c r="K491">
        <v>0</v>
      </c>
      <c r="L491">
        <v>0</v>
      </c>
      <c r="M491">
        <v>38</v>
      </c>
      <c r="N491">
        <v>0</v>
      </c>
      <c r="O491">
        <v>1</v>
      </c>
      <c r="P491">
        <v>9</v>
      </c>
      <c r="Q491">
        <v>0</v>
      </c>
      <c r="R491">
        <v>0</v>
      </c>
      <c r="S491">
        <v>0</v>
      </c>
      <c r="T491">
        <v>10</v>
      </c>
      <c r="U491">
        <v>0</v>
      </c>
      <c r="V491">
        <v>3</v>
      </c>
      <c r="W491">
        <v>2025</v>
      </c>
      <c r="X491">
        <v>34</v>
      </c>
      <c r="Y491">
        <v>34</v>
      </c>
      <c r="Z491">
        <v>0</v>
      </c>
      <c r="AA491">
        <v>0</v>
      </c>
      <c r="AB491">
        <v>0</v>
      </c>
      <c r="AC491">
        <v>0</v>
      </c>
    </row>
    <row r="492" spans="1:29" x14ac:dyDescent="0.2">
      <c r="A492" t="s">
        <v>570</v>
      </c>
      <c r="B492" t="s">
        <v>77</v>
      </c>
      <c r="D492" t="s">
        <v>60</v>
      </c>
      <c r="E492" t="s">
        <v>57</v>
      </c>
      <c r="F492" s="5">
        <v>1295</v>
      </c>
      <c r="G492">
        <v>1635</v>
      </c>
      <c r="W492">
        <v>2025</v>
      </c>
      <c r="X492">
        <v>6</v>
      </c>
      <c r="Y492">
        <v>6</v>
      </c>
      <c r="Z492">
        <v>0</v>
      </c>
      <c r="AA492">
        <v>0</v>
      </c>
      <c r="AB492">
        <v>0</v>
      </c>
      <c r="AC492">
        <v>0</v>
      </c>
    </row>
    <row r="493" spans="1:29" x14ac:dyDescent="0.2">
      <c r="A493" t="s">
        <v>571</v>
      </c>
      <c r="B493" t="s">
        <v>64</v>
      </c>
      <c r="C493" t="s">
        <v>80</v>
      </c>
      <c r="D493" t="s">
        <v>81</v>
      </c>
      <c r="E493" t="s">
        <v>91</v>
      </c>
      <c r="F493" s="5">
        <v>17077</v>
      </c>
      <c r="G493">
        <v>17462</v>
      </c>
      <c r="H493">
        <v>1</v>
      </c>
      <c r="I493">
        <v>32</v>
      </c>
      <c r="J493">
        <v>4</v>
      </c>
      <c r="K493">
        <v>0</v>
      </c>
      <c r="L493">
        <v>44</v>
      </c>
      <c r="M493">
        <v>81</v>
      </c>
      <c r="N493">
        <v>40</v>
      </c>
      <c r="O493">
        <v>1</v>
      </c>
      <c r="P493">
        <v>19</v>
      </c>
      <c r="Q493">
        <v>3</v>
      </c>
      <c r="R493">
        <v>0</v>
      </c>
      <c r="S493">
        <v>33</v>
      </c>
      <c r="T493">
        <v>56</v>
      </c>
      <c r="U493">
        <v>33</v>
      </c>
      <c r="V493">
        <v>13</v>
      </c>
      <c r="W493">
        <v>2025</v>
      </c>
      <c r="X493">
        <v>74</v>
      </c>
      <c r="Y493">
        <v>31</v>
      </c>
      <c r="Z493">
        <v>43</v>
      </c>
      <c r="AA493">
        <v>0</v>
      </c>
      <c r="AB493">
        <v>0</v>
      </c>
      <c r="AC493">
        <v>43</v>
      </c>
    </row>
    <row r="494" spans="1:29" x14ac:dyDescent="0.2">
      <c r="A494" t="s">
        <v>572</v>
      </c>
      <c r="B494" t="s">
        <v>64</v>
      </c>
      <c r="D494" t="s">
        <v>60</v>
      </c>
      <c r="E494" t="s">
        <v>57</v>
      </c>
      <c r="F494" s="5">
        <v>1101</v>
      </c>
      <c r="G494">
        <v>1159</v>
      </c>
      <c r="W494">
        <v>2025</v>
      </c>
      <c r="X494">
        <v>6</v>
      </c>
      <c r="Y494">
        <v>6</v>
      </c>
      <c r="Z494">
        <v>0</v>
      </c>
      <c r="AA494">
        <v>0</v>
      </c>
      <c r="AB494">
        <v>0</v>
      </c>
      <c r="AC494">
        <v>0</v>
      </c>
    </row>
    <row r="495" spans="1:29" x14ac:dyDescent="0.2">
      <c r="A495" t="s">
        <v>573</v>
      </c>
      <c r="B495" t="s">
        <v>72</v>
      </c>
      <c r="D495" t="s">
        <v>85</v>
      </c>
      <c r="E495" t="s">
        <v>57</v>
      </c>
      <c r="F495" s="5">
        <v>85</v>
      </c>
      <c r="G495">
        <v>63</v>
      </c>
      <c r="M495">
        <v>1</v>
      </c>
    </row>
    <row r="496" spans="1:29" x14ac:dyDescent="0.2">
      <c r="A496" t="s">
        <v>574</v>
      </c>
      <c r="B496" t="s">
        <v>100</v>
      </c>
      <c r="C496" t="s">
        <v>96</v>
      </c>
      <c r="D496" t="s">
        <v>81</v>
      </c>
      <c r="E496" t="s">
        <v>57</v>
      </c>
      <c r="F496" s="5">
        <v>459</v>
      </c>
      <c r="G496">
        <v>425</v>
      </c>
      <c r="H496">
        <v>2</v>
      </c>
      <c r="I496">
        <v>5</v>
      </c>
      <c r="J496">
        <v>0</v>
      </c>
      <c r="K496">
        <v>0</v>
      </c>
      <c r="L496">
        <v>0</v>
      </c>
      <c r="M496">
        <v>7</v>
      </c>
      <c r="N496">
        <v>0</v>
      </c>
      <c r="O496">
        <v>2</v>
      </c>
      <c r="P496">
        <v>5</v>
      </c>
      <c r="Q496">
        <v>0</v>
      </c>
      <c r="R496">
        <v>0</v>
      </c>
      <c r="S496">
        <v>0</v>
      </c>
      <c r="T496">
        <v>7</v>
      </c>
      <c r="U496">
        <v>0</v>
      </c>
      <c r="V496">
        <v>1</v>
      </c>
      <c r="W496">
        <v>2025</v>
      </c>
      <c r="X496">
        <v>7</v>
      </c>
      <c r="Y496">
        <v>7</v>
      </c>
      <c r="Z496">
        <v>0</v>
      </c>
      <c r="AA496">
        <v>0</v>
      </c>
      <c r="AB496">
        <v>0</v>
      </c>
      <c r="AC496">
        <v>0</v>
      </c>
    </row>
    <row r="497" spans="1:29" x14ac:dyDescent="0.2">
      <c r="A497" t="s">
        <v>575</v>
      </c>
      <c r="B497" t="s">
        <v>55</v>
      </c>
      <c r="D497" t="s">
        <v>60</v>
      </c>
      <c r="E497" t="s">
        <v>57</v>
      </c>
      <c r="F497" s="5">
        <v>161</v>
      </c>
      <c r="G497">
        <v>233</v>
      </c>
      <c r="W497">
        <v>2025</v>
      </c>
      <c r="X497">
        <v>0</v>
      </c>
      <c r="Y497">
        <v>0</v>
      </c>
      <c r="Z497">
        <v>0</v>
      </c>
      <c r="AA497">
        <v>0</v>
      </c>
      <c r="AB497">
        <v>0</v>
      </c>
      <c r="AC497">
        <v>0</v>
      </c>
    </row>
    <row r="498" spans="1:29" x14ac:dyDescent="0.2">
      <c r="A498" t="s">
        <v>576</v>
      </c>
      <c r="B498" t="s">
        <v>59</v>
      </c>
      <c r="C498" t="s">
        <v>90</v>
      </c>
      <c r="D498" t="s">
        <v>81</v>
      </c>
      <c r="E498" t="s">
        <v>91</v>
      </c>
      <c r="F498" s="5">
        <v>11713</v>
      </c>
      <c r="G498">
        <v>12007</v>
      </c>
      <c r="H498">
        <v>3</v>
      </c>
      <c r="I498">
        <v>119</v>
      </c>
      <c r="J498">
        <v>0</v>
      </c>
      <c r="K498">
        <v>0</v>
      </c>
      <c r="L498">
        <v>0</v>
      </c>
      <c r="M498">
        <v>122</v>
      </c>
      <c r="N498">
        <v>0</v>
      </c>
      <c r="O498">
        <v>1</v>
      </c>
      <c r="P498">
        <v>84</v>
      </c>
      <c r="Q498">
        <v>0</v>
      </c>
      <c r="R498">
        <v>0</v>
      </c>
      <c r="S498">
        <v>0</v>
      </c>
      <c r="T498">
        <v>85</v>
      </c>
      <c r="U498">
        <v>0</v>
      </c>
      <c r="V498">
        <v>24</v>
      </c>
      <c r="W498">
        <v>2025</v>
      </c>
      <c r="X498">
        <v>111</v>
      </c>
      <c r="Y498">
        <v>111</v>
      </c>
      <c r="Z498">
        <v>0</v>
      </c>
      <c r="AA498">
        <v>0</v>
      </c>
      <c r="AB498">
        <v>0</v>
      </c>
      <c r="AC498">
        <v>0</v>
      </c>
    </row>
    <row r="499" spans="1:29" x14ac:dyDescent="0.2">
      <c r="A499" t="s">
        <v>577</v>
      </c>
      <c r="B499" t="s">
        <v>62</v>
      </c>
      <c r="D499" t="s">
        <v>56</v>
      </c>
      <c r="E499" t="s">
        <v>57</v>
      </c>
      <c r="F499" s="5">
        <v>320</v>
      </c>
      <c r="G499">
        <v>123</v>
      </c>
    </row>
    <row r="500" spans="1:29" x14ac:dyDescent="0.2">
      <c r="A500" t="s">
        <v>578</v>
      </c>
      <c r="B500" t="s">
        <v>87</v>
      </c>
      <c r="C500" t="s">
        <v>88</v>
      </c>
      <c r="D500" t="s">
        <v>81</v>
      </c>
      <c r="E500" t="s">
        <v>57</v>
      </c>
      <c r="F500" s="5">
        <v>1863</v>
      </c>
      <c r="G500">
        <v>1958</v>
      </c>
      <c r="H500">
        <v>2</v>
      </c>
      <c r="I500">
        <v>7</v>
      </c>
      <c r="J500">
        <v>0</v>
      </c>
      <c r="K500">
        <v>0</v>
      </c>
      <c r="L500">
        <v>0</v>
      </c>
      <c r="M500">
        <v>9</v>
      </c>
      <c r="N500">
        <v>0</v>
      </c>
      <c r="O500">
        <v>0</v>
      </c>
      <c r="P500">
        <v>0</v>
      </c>
      <c r="Q500">
        <v>0</v>
      </c>
      <c r="R500">
        <v>0</v>
      </c>
      <c r="S500">
        <v>0</v>
      </c>
      <c r="T500">
        <v>0</v>
      </c>
      <c r="U500">
        <v>0</v>
      </c>
      <c r="V500">
        <v>0</v>
      </c>
      <c r="W500">
        <v>2025</v>
      </c>
      <c r="X500">
        <v>3</v>
      </c>
      <c r="Y500">
        <v>3</v>
      </c>
      <c r="Z500">
        <v>0</v>
      </c>
      <c r="AA500">
        <v>0</v>
      </c>
      <c r="AB500">
        <v>0</v>
      </c>
      <c r="AC500">
        <v>0</v>
      </c>
    </row>
    <row r="501" spans="1:29" x14ac:dyDescent="0.2">
      <c r="A501" t="s">
        <v>579</v>
      </c>
      <c r="B501" t="s">
        <v>100</v>
      </c>
      <c r="D501" t="s">
        <v>56</v>
      </c>
      <c r="E501" t="s">
        <v>57</v>
      </c>
      <c r="F501" s="5">
        <v>0</v>
      </c>
      <c r="G501">
        <v>1</v>
      </c>
    </row>
    <row r="502" spans="1:29" x14ac:dyDescent="0.2">
      <c r="A502" t="s">
        <v>580</v>
      </c>
      <c r="B502" t="s">
        <v>79</v>
      </c>
      <c r="D502" t="s">
        <v>85</v>
      </c>
      <c r="E502" t="s">
        <v>57</v>
      </c>
      <c r="F502" s="5">
        <v>125</v>
      </c>
      <c r="G502">
        <v>58</v>
      </c>
      <c r="M502">
        <v>2</v>
      </c>
    </row>
    <row r="503" spans="1:29" x14ac:dyDescent="0.2">
      <c r="A503" t="s">
        <v>581</v>
      </c>
      <c r="B503" t="s">
        <v>64</v>
      </c>
      <c r="D503" t="s">
        <v>56</v>
      </c>
      <c r="E503" t="s">
        <v>57</v>
      </c>
      <c r="F503" s="5">
        <v>3696</v>
      </c>
      <c r="G503">
        <v>3692</v>
      </c>
    </row>
    <row r="504" spans="1:29" x14ac:dyDescent="0.2">
      <c r="A504" t="s">
        <v>582</v>
      </c>
      <c r="B504" t="s">
        <v>77</v>
      </c>
      <c r="D504" t="s">
        <v>56</v>
      </c>
      <c r="E504" t="s">
        <v>57</v>
      </c>
      <c r="F504" s="5">
        <v>1808</v>
      </c>
      <c r="G504">
        <v>1780</v>
      </c>
    </row>
    <row r="505" spans="1:29" x14ac:dyDescent="0.2">
      <c r="A505" t="s">
        <v>583</v>
      </c>
      <c r="B505" t="s">
        <v>104</v>
      </c>
      <c r="C505" t="s">
        <v>140</v>
      </c>
      <c r="D505" t="s">
        <v>81</v>
      </c>
      <c r="E505" t="s">
        <v>91</v>
      </c>
      <c r="F505" s="5">
        <v>20775</v>
      </c>
      <c r="G505">
        <v>21439</v>
      </c>
      <c r="H505">
        <v>9</v>
      </c>
      <c r="I505">
        <v>18</v>
      </c>
      <c r="J505">
        <v>48</v>
      </c>
      <c r="K505">
        <v>7</v>
      </c>
      <c r="L505">
        <v>62</v>
      </c>
      <c r="M505">
        <v>144</v>
      </c>
      <c r="N505">
        <v>0</v>
      </c>
      <c r="O505">
        <v>4</v>
      </c>
      <c r="P505">
        <v>21</v>
      </c>
      <c r="Q505">
        <v>36</v>
      </c>
      <c r="R505">
        <v>0</v>
      </c>
      <c r="S505">
        <v>88</v>
      </c>
      <c r="T505">
        <v>149</v>
      </c>
      <c r="U505">
        <v>0</v>
      </c>
      <c r="V505">
        <v>0</v>
      </c>
      <c r="W505">
        <v>2025</v>
      </c>
      <c r="X505">
        <v>163</v>
      </c>
      <c r="Y505">
        <v>27</v>
      </c>
      <c r="Z505">
        <v>136</v>
      </c>
      <c r="AA505">
        <v>18</v>
      </c>
      <c r="AB505">
        <v>0</v>
      </c>
      <c r="AC505">
        <v>118</v>
      </c>
    </row>
    <row r="506" spans="1:29" x14ac:dyDescent="0.2">
      <c r="A506" t="s">
        <v>584</v>
      </c>
      <c r="B506" t="s">
        <v>68</v>
      </c>
      <c r="D506" t="s">
        <v>60</v>
      </c>
      <c r="E506" t="s">
        <v>57</v>
      </c>
      <c r="F506" s="5">
        <v>389</v>
      </c>
      <c r="G506">
        <v>456</v>
      </c>
      <c r="W506">
        <v>2025</v>
      </c>
      <c r="X506">
        <v>0</v>
      </c>
      <c r="Y506">
        <v>0</v>
      </c>
      <c r="Z506">
        <v>0</v>
      </c>
      <c r="AA506">
        <v>0</v>
      </c>
      <c r="AB506">
        <v>0</v>
      </c>
      <c r="AC506">
        <v>0</v>
      </c>
    </row>
    <row r="507" spans="1:29" x14ac:dyDescent="0.2">
      <c r="A507" t="s">
        <v>585</v>
      </c>
      <c r="B507" t="s">
        <v>68</v>
      </c>
      <c r="D507" t="s">
        <v>60</v>
      </c>
      <c r="E507" t="s">
        <v>57</v>
      </c>
      <c r="F507" s="5">
        <v>108</v>
      </c>
      <c r="G507">
        <v>79</v>
      </c>
      <c r="W507">
        <v>2025</v>
      </c>
      <c r="X507">
        <v>0</v>
      </c>
      <c r="Y507">
        <v>0</v>
      </c>
      <c r="Z507">
        <v>0</v>
      </c>
      <c r="AA507">
        <v>0</v>
      </c>
      <c r="AB507">
        <v>0</v>
      </c>
      <c r="AC507">
        <v>0</v>
      </c>
    </row>
    <row r="508" spans="1:29" x14ac:dyDescent="0.2">
      <c r="A508" t="s">
        <v>586</v>
      </c>
      <c r="B508" t="s">
        <v>68</v>
      </c>
      <c r="D508" t="s">
        <v>56</v>
      </c>
      <c r="E508" t="s">
        <v>57</v>
      </c>
      <c r="F508" s="5">
        <v>275</v>
      </c>
      <c r="G508">
        <v>243</v>
      </c>
    </row>
    <row r="509" spans="1:29" x14ac:dyDescent="0.2">
      <c r="A509" t="s">
        <v>587</v>
      </c>
      <c r="B509" t="s">
        <v>70</v>
      </c>
      <c r="D509" t="s">
        <v>60</v>
      </c>
      <c r="E509" t="s">
        <v>57</v>
      </c>
      <c r="F509" s="5">
        <v>835</v>
      </c>
      <c r="G509">
        <v>751</v>
      </c>
      <c r="W509">
        <v>2025</v>
      </c>
      <c r="X509">
        <v>2</v>
      </c>
      <c r="Y509">
        <v>2</v>
      </c>
      <c r="Z509">
        <v>0</v>
      </c>
      <c r="AA509">
        <v>0</v>
      </c>
      <c r="AB509">
        <v>0</v>
      </c>
      <c r="AC509">
        <v>0</v>
      </c>
    </row>
    <row r="510" spans="1:29" x14ac:dyDescent="0.2">
      <c r="A510" t="s">
        <v>588</v>
      </c>
      <c r="B510" t="s">
        <v>70</v>
      </c>
      <c r="D510" t="s">
        <v>56</v>
      </c>
      <c r="E510" t="s">
        <v>57</v>
      </c>
      <c r="F510" s="5">
        <v>2157</v>
      </c>
      <c r="G510">
        <v>2417</v>
      </c>
    </row>
    <row r="511" spans="1:29" x14ac:dyDescent="0.2">
      <c r="A511" t="s">
        <v>589</v>
      </c>
      <c r="B511" t="s">
        <v>62</v>
      </c>
      <c r="D511" t="s">
        <v>60</v>
      </c>
      <c r="E511" t="s">
        <v>57</v>
      </c>
      <c r="F511" s="5">
        <v>506</v>
      </c>
      <c r="G511">
        <v>499</v>
      </c>
      <c r="W511">
        <v>2025</v>
      </c>
      <c r="X511">
        <v>1</v>
      </c>
      <c r="Y511">
        <v>1</v>
      </c>
      <c r="Z511">
        <v>0</v>
      </c>
      <c r="AA511">
        <v>0</v>
      </c>
      <c r="AB511">
        <v>0</v>
      </c>
      <c r="AC511">
        <v>0</v>
      </c>
    </row>
    <row r="512" spans="1:29" x14ac:dyDescent="0.2">
      <c r="A512" t="s">
        <v>590</v>
      </c>
      <c r="B512" t="s">
        <v>72</v>
      </c>
      <c r="D512" t="s">
        <v>56</v>
      </c>
      <c r="E512" t="s">
        <v>57</v>
      </c>
      <c r="F512" s="5">
        <v>0</v>
      </c>
      <c r="G512">
        <v>8</v>
      </c>
    </row>
    <row r="513" spans="1:29" x14ac:dyDescent="0.2">
      <c r="A513" t="s">
        <v>591</v>
      </c>
      <c r="B513" t="s">
        <v>62</v>
      </c>
      <c r="D513" t="s">
        <v>60</v>
      </c>
      <c r="E513" t="s">
        <v>57</v>
      </c>
      <c r="F513" s="5">
        <v>170</v>
      </c>
      <c r="G513">
        <v>206</v>
      </c>
      <c r="W513">
        <v>2025</v>
      </c>
      <c r="X513">
        <v>2</v>
      </c>
      <c r="Y513">
        <v>2</v>
      </c>
      <c r="Z513">
        <v>0</v>
      </c>
      <c r="AA513">
        <v>0</v>
      </c>
      <c r="AB513">
        <v>0</v>
      </c>
      <c r="AC513">
        <v>0</v>
      </c>
    </row>
    <row r="514" spans="1:29" x14ac:dyDescent="0.2">
      <c r="A514" t="s">
        <v>592</v>
      </c>
      <c r="B514" t="s">
        <v>55</v>
      </c>
      <c r="D514" t="s">
        <v>60</v>
      </c>
      <c r="E514" t="s">
        <v>57</v>
      </c>
      <c r="F514" s="5">
        <v>200</v>
      </c>
      <c r="G514">
        <v>137</v>
      </c>
      <c r="W514">
        <v>2025</v>
      </c>
      <c r="X514">
        <v>0</v>
      </c>
      <c r="Y514">
        <v>0</v>
      </c>
      <c r="Z514">
        <v>0</v>
      </c>
      <c r="AA514">
        <v>0</v>
      </c>
      <c r="AB514">
        <v>0</v>
      </c>
      <c r="AC514">
        <v>0</v>
      </c>
    </row>
    <row r="515" spans="1:29" x14ac:dyDescent="0.2">
      <c r="A515" t="s">
        <v>593</v>
      </c>
      <c r="B515" t="s">
        <v>100</v>
      </c>
      <c r="D515" t="s">
        <v>60</v>
      </c>
      <c r="E515" t="s">
        <v>57</v>
      </c>
      <c r="F515" s="5">
        <v>3862</v>
      </c>
      <c r="G515">
        <v>3891</v>
      </c>
      <c r="W515">
        <v>2025</v>
      </c>
      <c r="X515">
        <v>15</v>
      </c>
      <c r="Y515">
        <v>15</v>
      </c>
      <c r="Z515">
        <v>0</v>
      </c>
      <c r="AA515">
        <v>0</v>
      </c>
      <c r="AB515">
        <v>0</v>
      </c>
      <c r="AC515">
        <v>0</v>
      </c>
    </row>
    <row r="516" spans="1:29" x14ac:dyDescent="0.2">
      <c r="A516" t="s">
        <v>594</v>
      </c>
      <c r="B516" t="s">
        <v>104</v>
      </c>
      <c r="C516" t="s">
        <v>140</v>
      </c>
      <c r="D516" t="s">
        <v>81</v>
      </c>
      <c r="E516" t="s">
        <v>91</v>
      </c>
      <c r="F516" s="5">
        <v>19188</v>
      </c>
      <c r="G516">
        <v>19773</v>
      </c>
      <c r="H516">
        <v>16</v>
      </c>
      <c r="I516">
        <v>57</v>
      </c>
      <c r="J516">
        <v>18</v>
      </c>
      <c r="K516">
        <v>4</v>
      </c>
      <c r="L516">
        <v>74</v>
      </c>
      <c r="M516">
        <v>169</v>
      </c>
      <c r="N516">
        <v>0</v>
      </c>
      <c r="O516">
        <v>7</v>
      </c>
      <c r="P516">
        <v>29</v>
      </c>
      <c r="Q516">
        <v>8</v>
      </c>
      <c r="R516">
        <v>6</v>
      </c>
      <c r="S516">
        <v>12</v>
      </c>
      <c r="T516">
        <v>62</v>
      </c>
      <c r="U516">
        <v>0</v>
      </c>
      <c r="V516">
        <v>0</v>
      </c>
      <c r="W516">
        <v>2025</v>
      </c>
      <c r="X516">
        <v>187</v>
      </c>
      <c r="Y516">
        <v>71</v>
      </c>
      <c r="Z516">
        <v>116</v>
      </c>
      <c r="AA516">
        <v>18</v>
      </c>
      <c r="AB516">
        <v>0</v>
      </c>
      <c r="AC516">
        <v>98</v>
      </c>
    </row>
    <row r="517" spans="1:29" x14ac:dyDescent="0.2">
      <c r="A517" t="s">
        <v>595</v>
      </c>
      <c r="B517" t="s">
        <v>64</v>
      </c>
      <c r="C517" t="s">
        <v>80</v>
      </c>
      <c r="D517" t="s">
        <v>81</v>
      </c>
      <c r="E517" t="s">
        <v>57</v>
      </c>
      <c r="F517" s="5">
        <v>2690</v>
      </c>
      <c r="G517">
        <v>2745</v>
      </c>
      <c r="H517">
        <v>1</v>
      </c>
      <c r="I517">
        <v>13</v>
      </c>
      <c r="J517">
        <v>0</v>
      </c>
      <c r="K517">
        <v>0</v>
      </c>
      <c r="L517">
        <v>0</v>
      </c>
      <c r="M517">
        <v>14</v>
      </c>
      <c r="N517">
        <v>0</v>
      </c>
      <c r="O517">
        <v>1</v>
      </c>
      <c r="P517">
        <v>0</v>
      </c>
      <c r="Q517">
        <v>0</v>
      </c>
      <c r="R517">
        <v>0</v>
      </c>
      <c r="S517">
        <v>0</v>
      </c>
      <c r="T517">
        <v>1</v>
      </c>
      <c r="U517">
        <v>0</v>
      </c>
      <c r="V517">
        <v>0</v>
      </c>
      <c r="W517">
        <v>2025</v>
      </c>
      <c r="X517">
        <v>8</v>
      </c>
      <c r="Y517">
        <v>8</v>
      </c>
      <c r="Z517">
        <v>0</v>
      </c>
      <c r="AA517">
        <v>0</v>
      </c>
      <c r="AB517">
        <v>0</v>
      </c>
      <c r="AC517">
        <v>0</v>
      </c>
    </row>
    <row r="518" spans="1:29" x14ac:dyDescent="0.2">
      <c r="A518" t="s">
        <v>596</v>
      </c>
      <c r="B518" t="s">
        <v>72</v>
      </c>
      <c r="D518" t="s">
        <v>60</v>
      </c>
      <c r="E518" t="s">
        <v>57</v>
      </c>
      <c r="F518" s="5">
        <v>287</v>
      </c>
      <c r="G518">
        <v>407</v>
      </c>
      <c r="W518">
        <v>2025</v>
      </c>
      <c r="X518">
        <v>0</v>
      </c>
      <c r="Y518">
        <v>0</v>
      </c>
      <c r="Z518">
        <v>0</v>
      </c>
      <c r="AA518">
        <v>0</v>
      </c>
      <c r="AB518">
        <v>0</v>
      </c>
      <c r="AC518">
        <v>0</v>
      </c>
    </row>
    <row r="519" spans="1:29" x14ac:dyDescent="0.2">
      <c r="A519" t="s">
        <v>597</v>
      </c>
      <c r="B519" t="s">
        <v>64</v>
      </c>
      <c r="C519" t="s">
        <v>80</v>
      </c>
      <c r="D519" t="s">
        <v>81</v>
      </c>
      <c r="E519" t="s">
        <v>91</v>
      </c>
      <c r="F519" s="5">
        <v>8023</v>
      </c>
      <c r="G519">
        <v>8084</v>
      </c>
      <c r="H519">
        <v>1</v>
      </c>
      <c r="I519">
        <v>15</v>
      </c>
      <c r="J519">
        <v>0</v>
      </c>
      <c r="K519">
        <v>0</v>
      </c>
      <c r="L519">
        <v>0</v>
      </c>
      <c r="M519">
        <v>16</v>
      </c>
      <c r="N519">
        <v>0</v>
      </c>
      <c r="O519">
        <v>0</v>
      </c>
      <c r="P519">
        <v>0</v>
      </c>
      <c r="Q519">
        <v>0</v>
      </c>
      <c r="R519">
        <v>0</v>
      </c>
      <c r="S519">
        <v>0</v>
      </c>
      <c r="T519">
        <v>0</v>
      </c>
      <c r="U519">
        <v>0</v>
      </c>
      <c r="V519">
        <v>4</v>
      </c>
      <c r="W519">
        <v>2025</v>
      </c>
      <c r="X519">
        <v>19</v>
      </c>
      <c r="Y519">
        <v>19</v>
      </c>
      <c r="Z519">
        <v>0</v>
      </c>
      <c r="AA519">
        <v>0</v>
      </c>
      <c r="AB519">
        <v>0</v>
      </c>
      <c r="AC519">
        <v>0</v>
      </c>
    </row>
    <row r="520" spans="1:29" x14ac:dyDescent="0.2">
      <c r="A520" t="s">
        <v>598</v>
      </c>
      <c r="B520" t="s">
        <v>74</v>
      </c>
      <c r="C520" t="s">
        <v>109</v>
      </c>
      <c r="D520" t="s">
        <v>81</v>
      </c>
      <c r="E520" t="s">
        <v>57</v>
      </c>
      <c r="F520" s="5">
        <v>493</v>
      </c>
      <c r="G520">
        <v>483</v>
      </c>
      <c r="H520">
        <v>0</v>
      </c>
      <c r="I520">
        <v>0</v>
      </c>
      <c r="J520">
        <v>0</v>
      </c>
      <c r="K520">
        <v>0</v>
      </c>
      <c r="L520">
        <v>0</v>
      </c>
      <c r="M520">
        <v>0</v>
      </c>
      <c r="N520">
        <v>0</v>
      </c>
      <c r="O520">
        <v>0</v>
      </c>
      <c r="P520">
        <v>0</v>
      </c>
      <c r="Q520">
        <v>0</v>
      </c>
      <c r="R520">
        <v>0</v>
      </c>
      <c r="S520">
        <v>0</v>
      </c>
      <c r="T520">
        <v>0</v>
      </c>
      <c r="U520">
        <v>0</v>
      </c>
      <c r="V520">
        <v>1</v>
      </c>
      <c r="W520">
        <v>2025</v>
      </c>
      <c r="X520">
        <v>2</v>
      </c>
      <c r="Y520">
        <v>2</v>
      </c>
      <c r="Z520">
        <v>0</v>
      </c>
      <c r="AA520">
        <v>0</v>
      </c>
      <c r="AB520">
        <v>0</v>
      </c>
      <c r="AC520">
        <v>0</v>
      </c>
    </row>
    <row r="521" spans="1:29" x14ac:dyDescent="0.2">
      <c r="A521" t="s">
        <v>599</v>
      </c>
      <c r="B521" t="s">
        <v>116</v>
      </c>
      <c r="D521" t="s">
        <v>56</v>
      </c>
      <c r="E521" t="s">
        <v>57</v>
      </c>
      <c r="F521" s="5">
        <v>3850</v>
      </c>
      <c r="G521">
        <v>3854</v>
      </c>
    </row>
    <row r="522" spans="1:29" x14ac:dyDescent="0.2">
      <c r="A522" t="s">
        <v>600</v>
      </c>
      <c r="B522" t="s">
        <v>68</v>
      </c>
      <c r="D522" t="s">
        <v>85</v>
      </c>
      <c r="E522" t="s">
        <v>57</v>
      </c>
      <c r="F522" s="5">
        <v>248</v>
      </c>
      <c r="G522">
        <v>194</v>
      </c>
      <c r="M522">
        <v>6</v>
      </c>
      <c r="V522">
        <v>1</v>
      </c>
    </row>
    <row r="523" spans="1:29" x14ac:dyDescent="0.2">
      <c r="A523" t="s">
        <v>601</v>
      </c>
      <c r="B523" t="s">
        <v>64</v>
      </c>
      <c r="C523" t="s">
        <v>80</v>
      </c>
      <c r="D523" t="s">
        <v>81</v>
      </c>
      <c r="E523" t="s">
        <v>91</v>
      </c>
      <c r="F523" s="5">
        <v>6191</v>
      </c>
      <c r="G523">
        <v>6165</v>
      </c>
      <c r="H523">
        <v>3</v>
      </c>
      <c r="I523">
        <v>10</v>
      </c>
      <c r="J523">
        <v>0</v>
      </c>
      <c r="K523">
        <v>0</v>
      </c>
      <c r="L523">
        <v>0</v>
      </c>
      <c r="M523">
        <v>13</v>
      </c>
      <c r="N523">
        <v>0</v>
      </c>
      <c r="O523">
        <v>0</v>
      </c>
      <c r="P523">
        <v>0</v>
      </c>
      <c r="Q523">
        <v>0</v>
      </c>
      <c r="R523">
        <v>0</v>
      </c>
      <c r="S523">
        <v>0</v>
      </c>
      <c r="T523">
        <v>0</v>
      </c>
      <c r="U523">
        <v>0</v>
      </c>
      <c r="V523">
        <v>6</v>
      </c>
      <c r="W523">
        <v>2025</v>
      </c>
      <c r="X523">
        <v>9</v>
      </c>
      <c r="Y523">
        <v>9</v>
      </c>
      <c r="Z523">
        <v>0</v>
      </c>
      <c r="AA523">
        <v>0</v>
      </c>
      <c r="AB523">
        <v>0</v>
      </c>
      <c r="AC523">
        <v>0</v>
      </c>
    </row>
    <row r="524" spans="1:29" x14ac:dyDescent="0.2">
      <c r="A524" t="s">
        <v>602</v>
      </c>
      <c r="B524" t="s">
        <v>70</v>
      </c>
      <c r="C524" t="s">
        <v>136</v>
      </c>
      <c r="D524" t="s">
        <v>81</v>
      </c>
      <c r="E524" t="s">
        <v>57</v>
      </c>
      <c r="F524" s="5">
        <v>3874</v>
      </c>
      <c r="G524">
        <v>3978</v>
      </c>
      <c r="H524">
        <v>4</v>
      </c>
      <c r="I524">
        <v>14</v>
      </c>
      <c r="J524">
        <v>0</v>
      </c>
      <c r="K524">
        <v>0</v>
      </c>
      <c r="L524">
        <v>0</v>
      </c>
      <c r="M524">
        <v>18</v>
      </c>
      <c r="N524">
        <v>0</v>
      </c>
      <c r="O524">
        <v>1</v>
      </c>
      <c r="P524">
        <v>4</v>
      </c>
      <c r="Q524">
        <v>0</v>
      </c>
      <c r="R524">
        <v>0</v>
      </c>
      <c r="S524">
        <v>0</v>
      </c>
      <c r="T524">
        <v>5</v>
      </c>
      <c r="U524">
        <v>0</v>
      </c>
      <c r="V524">
        <v>0</v>
      </c>
      <c r="W524">
        <v>2025</v>
      </c>
      <c r="X524">
        <v>18</v>
      </c>
      <c r="Y524">
        <v>18</v>
      </c>
      <c r="Z524">
        <v>0</v>
      </c>
      <c r="AA524">
        <v>0</v>
      </c>
      <c r="AB524">
        <v>0</v>
      </c>
      <c r="AC524">
        <v>0</v>
      </c>
    </row>
    <row r="525" spans="1:29" x14ac:dyDescent="0.2">
      <c r="A525" t="s">
        <v>603</v>
      </c>
      <c r="B525" t="s">
        <v>68</v>
      </c>
      <c r="D525" t="s">
        <v>60</v>
      </c>
      <c r="E525" t="s">
        <v>57</v>
      </c>
      <c r="F525" s="5">
        <v>1196</v>
      </c>
      <c r="G525">
        <v>1215</v>
      </c>
      <c r="W525">
        <v>2025</v>
      </c>
      <c r="X525">
        <v>0</v>
      </c>
      <c r="Y525">
        <v>0</v>
      </c>
      <c r="Z525">
        <v>0</v>
      </c>
      <c r="AA525">
        <v>0</v>
      </c>
      <c r="AB525">
        <v>0</v>
      </c>
      <c r="AC525">
        <v>0</v>
      </c>
    </row>
    <row r="526" spans="1:29" x14ac:dyDescent="0.2">
      <c r="A526" t="s">
        <v>604</v>
      </c>
      <c r="B526" t="s">
        <v>77</v>
      </c>
      <c r="D526" t="s">
        <v>60</v>
      </c>
      <c r="E526" t="s">
        <v>57</v>
      </c>
      <c r="F526" s="5">
        <v>1233</v>
      </c>
      <c r="G526">
        <v>1418</v>
      </c>
      <c r="W526">
        <v>2025</v>
      </c>
      <c r="X526">
        <v>7</v>
      </c>
      <c r="Y526">
        <v>7</v>
      </c>
      <c r="Z526">
        <v>0</v>
      </c>
      <c r="AA526">
        <v>0</v>
      </c>
      <c r="AB526">
        <v>0</v>
      </c>
      <c r="AC526">
        <v>0</v>
      </c>
    </row>
    <row r="527" spans="1:29" x14ac:dyDescent="0.2">
      <c r="A527" t="s">
        <v>605</v>
      </c>
      <c r="B527" t="s">
        <v>72</v>
      </c>
      <c r="D527" t="s">
        <v>60</v>
      </c>
      <c r="E527" t="s">
        <v>57</v>
      </c>
      <c r="F527" s="5">
        <v>198</v>
      </c>
      <c r="G527">
        <v>205</v>
      </c>
      <c r="W527">
        <v>2025</v>
      </c>
      <c r="X527">
        <v>0</v>
      </c>
      <c r="Y527">
        <v>0</v>
      </c>
      <c r="Z527">
        <v>0</v>
      </c>
      <c r="AA527">
        <v>0</v>
      </c>
      <c r="AB527">
        <v>0</v>
      </c>
      <c r="AC527">
        <v>0</v>
      </c>
    </row>
    <row r="528" spans="1:29" x14ac:dyDescent="0.2">
      <c r="A528" t="s">
        <v>606</v>
      </c>
      <c r="B528" t="s">
        <v>87</v>
      </c>
      <c r="C528" t="s">
        <v>88</v>
      </c>
      <c r="D528" t="s">
        <v>81</v>
      </c>
      <c r="E528" t="s">
        <v>57</v>
      </c>
      <c r="F528" s="5">
        <v>3158</v>
      </c>
      <c r="G528">
        <v>3243</v>
      </c>
      <c r="H528">
        <v>0</v>
      </c>
      <c r="I528">
        <v>24</v>
      </c>
      <c r="J528">
        <v>0</v>
      </c>
      <c r="K528">
        <v>0</v>
      </c>
      <c r="L528">
        <v>0</v>
      </c>
      <c r="M528">
        <v>24</v>
      </c>
      <c r="N528">
        <v>0</v>
      </c>
      <c r="O528">
        <v>0</v>
      </c>
      <c r="P528">
        <v>24</v>
      </c>
      <c r="Q528">
        <v>0</v>
      </c>
      <c r="R528">
        <v>0</v>
      </c>
      <c r="S528">
        <v>0</v>
      </c>
      <c r="T528">
        <v>24</v>
      </c>
      <c r="U528">
        <v>0</v>
      </c>
      <c r="V528">
        <v>6</v>
      </c>
      <c r="W528">
        <v>2025</v>
      </c>
      <c r="X528">
        <v>22</v>
      </c>
      <c r="Y528">
        <v>22</v>
      </c>
      <c r="Z528">
        <v>0</v>
      </c>
      <c r="AA528">
        <v>0</v>
      </c>
      <c r="AB528">
        <v>0</v>
      </c>
      <c r="AC528">
        <v>0</v>
      </c>
    </row>
    <row r="529" spans="1:29" x14ac:dyDescent="0.2">
      <c r="A529" t="s">
        <v>607</v>
      </c>
      <c r="B529" t="s">
        <v>100</v>
      </c>
      <c r="D529" t="s">
        <v>85</v>
      </c>
      <c r="E529" t="s">
        <v>57</v>
      </c>
      <c r="F529" s="5">
        <v>14</v>
      </c>
      <c r="G529">
        <v>83</v>
      </c>
      <c r="M529">
        <v>4</v>
      </c>
    </row>
    <row r="530" spans="1:29" x14ac:dyDescent="0.2">
      <c r="A530" t="s">
        <v>608</v>
      </c>
      <c r="B530" t="s">
        <v>104</v>
      </c>
      <c r="C530" t="s">
        <v>140</v>
      </c>
      <c r="D530" t="s">
        <v>81</v>
      </c>
      <c r="E530" t="s">
        <v>91</v>
      </c>
      <c r="F530" s="5">
        <v>9053</v>
      </c>
      <c r="G530">
        <v>9076</v>
      </c>
      <c r="H530">
        <v>3</v>
      </c>
      <c r="I530">
        <v>11</v>
      </c>
      <c r="J530">
        <v>0</v>
      </c>
      <c r="K530">
        <v>0</v>
      </c>
      <c r="L530">
        <v>0</v>
      </c>
      <c r="M530">
        <v>14</v>
      </c>
      <c r="N530">
        <v>0</v>
      </c>
      <c r="O530">
        <v>3</v>
      </c>
      <c r="P530">
        <v>10</v>
      </c>
      <c r="Q530">
        <v>0</v>
      </c>
      <c r="R530">
        <v>0</v>
      </c>
      <c r="S530">
        <v>0</v>
      </c>
      <c r="T530">
        <v>13</v>
      </c>
      <c r="U530">
        <v>0</v>
      </c>
      <c r="V530">
        <v>5</v>
      </c>
      <c r="W530">
        <v>2025</v>
      </c>
      <c r="X530">
        <v>9</v>
      </c>
      <c r="Y530">
        <v>9</v>
      </c>
      <c r="Z530">
        <v>0</v>
      </c>
      <c r="AA530">
        <v>0</v>
      </c>
      <c r="AB530">
        <v>0</v>
      </c>
      <c r="AC530">
        <v>0</v>
      </c>
    </row>
    <row r="531" spans="1:29" x14ac:dyDescent="0.2">
      <c r="A531" t="s">
        <v>59</v>
      </c>
      <c r="B531" t="s">
        <v>59</v>
      </c>
      <c r="C531" t="s">
        <v>90</v>
      </c>
      <c r="D531" t="s">
        <v>81</v>
      </c>
      <c r="E531" t="s">
        <v>91</v>
      </c>
      <c r="F531" s="5">
        <v>13986</v>
      </c>
      <c r="G531">
        <v>14229</v>
      </c>
      <c r="H531">
        <v>11</v>
      </c>
      <c r="I531">
        <v>72</v>
      </c>
      <c r="J531">
        <v>0</v>
      </c>
      <c r="K531">
        <v>6</v>
      </c>
      <c r="L531">
        <v>0</v>
      </c>
      <c r="M531">
        <v>89</v>
      </c>
      <c r="N531">
        <v>0</v>
      </c>
      <c r="O531">
        <v>3</v>
      </c>
      <c r="P531">
        <v>6</v>
      </c>
      <c r="Q531">
        <v>0</v>
      </c>
      <c r="R531">
        <v>0</v>
      </c>
      <c r="S531">
        <v>0</v>
      </c>
      <c r="T531">
        <v>9</v>
      </c>
      <c r="U531">
        <v>0</v>
      </c>
      <c r="V531">
        <v>19</v>
      </c>
      <c r="W531">
        <v>2025</v>
      </c>
      <c r="X531">
        <v>71</v>
      </c>
      <c r="Y531">
        <v>71</v>
      </c>
      <c r="Z531">
        <v>0</v>
      </c>
      <c r="AA531">
        <v>0</v>
      </c>
      <c r="AB531">
        <v>0</v>
      </c>
      <c r="AC531">
        <v>0</v>
      </c>
    </row>
    <row r="532" spans="1:29" s="5" customFormat="1" x14ac:dyDescent="0.2">
      <c r="B532" s="5" t="s">
        <v>609</v>
      </c>
      <c r="F532" s="5">
        <f>SUBTOTAL(109,Table1[ACS_Population_2024])</f>
        <v>1387817</v>
      </c>
      <c r="G532">
        <f>SUBTOTAL(109,Table1[PEP_Population_2024])</f>
        <v>1408438</v>
      </c>
      <c r="H532" s="5">
        <f>SUBTOTAL(109,Table1[BP_Accessory Dwelling Units])</f>
        <v>516</v>
      </c>
      <c r="I532" s="5">
        <f>SUBTOTAL(109,Table1[BP_Single-Family Houses])</f>
        <v>3201</v>
      </c>
      <c r="J532" s="5">
        <f>SUBTOTAL(109,Table1[BP_2 Unit Buildings])</f>
        <v>252</v>
      </c>
      <c r="K532" s="5">
        <f>SUBTOTAL(109,Table1[BP_3-4 Unit Buildings])</f>
        <v>78</v>
      </c>
      <c r="L532" s="5">
        <f>SUBTOTAL(109,Table1[BP_5 or More Unit Buildings])</f>
        <v>1413</v>
      </c>
      <c r="M532" s="5">
        <f>SUBTOTAL(109,Table1[BP_Total])</f>
        <v>5809</v>
      </c>
      <c r="N532" s="5">
        <f>SUBTOTAL(109,Table1[BP_Affordable])</f>
        <v>722</v>
      </c>
      <c r="O532" s="5">
        <f>SUBTOTAL(109,Table1[CO_Accessory Dwelling Units])</f>
        <v>253</v>
      </c>
      <c r="P532" s="5">
        <f>SUBTOTAL(109,Table1[CO_Single-Family Houses])</f>
        <v>1962</v>
      </c>
      <c r="Q532" s="5">
        <f>SUBTOTAL(109,Table1[CO_2 Unit Buildings])</f>
        <v>168</v>
      </c>
      <c r="R532" s="5">
        <f>SUBTOTAL(109,Table1[CO_3-4 Unit Buildings])</f>
        <v>50</v>
      </c>
      <c r="S532" s="5">
        <f>SUBTOTAL(109,Table1[CO_5 or More Unit Buildings])</f>
        <v>831</v>
      </c>
      <c r="T532" s="5">
        <f>SUBTOTAL(109,Table1[CO_Total])</f>
        <v>3264</v>
      </c>
      <c r="U532" s="5">
        <f>SUBTOTAL(109,Table1[CO_Affordable])</f>
        <v>280</v>
      </c>
      <c r="V532" s="5">
        <f>SUBTOTAL(109,Table1[Demolition Units])</f>
        <v>518</v>
      </c>
      <c r="X532" s="5">
        <f>SUBTOTAL(109,Table1[Census_Yearly_Permits_Total])</f>
        <v>6972</v>
      </c>
      <c r="Y532" s="5">
        <f>SUBTOTAL(109,Table1[Census_Single_Family_Houses])</f>
        <v>4757</v>
      </c>
      <c r="Z532" s="5">
        <f>SUBTOTAL(109,Table1[Census_All_Multifamily_Structures])</f>
        <v>2215</v>
      </c>
      <c r="AA532" s="5">
        <f>SUBTOTAL(109,Table1[Census_Two_Unit_Multifamily_Structures])</f>
        <v>244</v>
      </c>
      <c r="AB532" s="5">
        <f>SUBTOTAL(109,Table1[Census_Three_Four_Unit_Multifamily_Structures])</f>
        <v>97</v>
      </c>
      <c r="AC532" s="5">
        <f>SUBTOTAL(109,Table1[Census_Five_Or_More_Unit_Multifamily_Structures])</f>
        <v>1874</v>
      </c>
    </row>
    <row r="541" spans="1:29" x14ac:dyDescent="0.2">
      <c r="E541" s="20"/>
    </row>
    <row r="548" spans="1:1" x14ac:dyDescent="0.2">
      <c r="A548" s="6"/>
    </row>
  </sheetData>
  <pageMargins left="0.75" right="0.75" top="1" bottom="1" header="0.5" footer="0.5"/>
  <pageSetup orientation="portrait"/>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532"/>
  <sheetViews>
    <sheetView workbookViewId="0"/>
  </sheetViews>
  <sheetFormatPr baseColWidth="10" defaultColWidth="8.83203125" defaultRowHeight="15" x14ac:dyDescent="0.2"/>
  <cols>
    <col min="1" max="1" width="48.5" bestFit="1" customWidth="1"/>
    <col min="2" max="2" width="24.5" bestFit="1" customWidth="1"/>
    <col min="3" max="3" width="84.83203125" bestFit="1" customWidth="1"/>
    <col min="4" max="4" width="13.5" customWidth="1"/>
    <col min="5" max="5" width="11.33203125" customWidth="1"/>
    <col min="6" max="6" width="23.1640625" customWidth="1"/>
    <col min="7" max="7" width="28.5" customWidth="1"/>
    <col min="8" max="8" width="25.33203125" customWidth="1"/>
    <col min="9" max="9" width="20.33203125" customWidth="1"/>
    <col min="10" max="10" width="22" customWidth="1"/>
    <col min="11" max="11" width="27.83203125" customWidth="1"/>
    <col min="12" max="12" width="10.83203125" customWidth="1"/>
    <col min="13" max="13" width="16" customWidth="1"/>
    <col min="14" max="14" width="18.33203125" customWidth="1"/>
    <col min="16" max="16" width="13" hidden="1" customWidth="1"/>
  </cols>
  <sheetData>
    <row r="1" spans="1:16" x14ac:dyDescent="0.2">
      <c r="A1" s="15" t="s">
        <v>26</v>
      </c>
      <c r="B1" s="15" t="s">
        <v>27</v>
      </c>
      <c r="C1" s="15" t="s">
        <v>2</v>
      </c>
      <c r="D1" s="15" t="s">
        <v>28</v>
      </c>
      <c r="E1" s="15" t="s">
        <v>29</v>
      </c>
      <c r="F1" s="15" t="s">
        <v>30</v>
      </c>
      <c r="G1" t="s">
        <v>31</v>
      </c>
      <c r="H1" s="15" t="s">
        <v>32</v>
      </c>
      <c r="I1" s="15" t="s">
        <v>33</v>
      </c>
      <c r="J1" s="15" t="s">
        <v>34</v>
      </c>
      <c r="K1" s="15" t="s">
        <v>35</v>
      </c>
      <c r="L1" s="15" t="s">
        <v>36</v>
      </c>
      <c r="M1" s="15" t="s">
        <v>37</v>
      </c>
      <c r="N1" s="15" t="s">
        <v>38</v>
      </c>
      <c r="O1" s="15" t="s">
        <v>46</v>
      </c>
      <c r="P1" t="s">
        <v>610</v>
      </c>
    </row>
    <row r="2" spans="1:16" x14ac:dyDescent="0.2">
      <c r="A2" s="8" t="s">
        <v>78</v>
      </c>
      <c r="B2" s="9" t="s">
        <v>79</v>
      </c>
      <c r="C2" s="9" t="str">
        <f>INDEX(All!$C$2:$C$532,$P2)</f>
        <v>Kennebec Valley Council of Governments (KVCOG)</v>
      </c>
      <c r="D2" s="9" t="str">
        <f>INDEX(All!$D$2:$D$532,$P2)</f>
        <v>Local</v>
      </c>
      <c r="E2" s="9" t="str">
        <f>INDEX(All!$E$2:$E$532,$P2)</f>
        <v>No</v>
      </c>
      <c r="F2" s="12">
        <f>INDEX(All!$F$2:$F$532,$P2)</f>
        <v>2331</v>
      </c>
      <c r="G2">
        <f>INDEX(All!$G$2:$G$532,$P2)</f>
        <v>2331</v>
      </c>
      <c r="H2" s="9">
        <f>IF(OR(INDEX(All!$D$2:$D$532,$P2)="Local",INDEX(All!$D$2:$D$532,$P2)="Local / LUPC"),INDEX(All!$H$2:$H$532,$P2),"")</f>
        <v>0</v>
      </c>
      <c r="I2" s="9">
        <f>IF(OR(INDEX(All!$D$2:$D$532,$P2)="Local",INDEX(All!$D$2:$D$532,$P2)="Local / LUPC"),INDEX(All!$I$2:$I$532,$P2),IF(INDEX(All!$D$2:$D$532,$P2)="Census",INDEX(All!$Y$2:$Y$532,$P2),""))</f>
        <v>12</v>
      </c>
      <c r="J2" s="9">
        <f>IF(OR(INDEX(All!$D$2:$D$532,$P2)="Local",INDEX(All!$D$2:$D$532,$P2)="Local / LUPC"),INDEX(All!$J$2:$J$532,$P2),IF(INDEX(All!$D$2:$D$532,$P2)="Census",INDEX(All!$AA$2:$AA$532,$P2),""))</f>
        <v>1</v>
      </c>
      <c r="K2" s="9">
        <f>IF(OR(INDEX(All!$D$2:$D$532,$P2)="Local",INDEX(All!$D$2:$D$532,$P2)="Local / LUPC"),INDEX(All!$K$2:$K$532,$P2),IF(INDEX(All!$D$2:$D$532,$P2)="Census",INDEX(All!$AB$2:$AB$532,$P2),""))</f>
        <v>0</v>
      </c>
      <c r="L2" s="9">
        <f>IF(OR(INDEX(All!$D$2:$D$532,$P2)="Local",INDEX(All!$D$2:$D$532,$P2)="Local / LUPC"),INDEX(All!$L$2:$L$532,$P2),IF(INDEX(All!$D$2:$D$532,$P2)="Census",INDEX(All!$AC$2:$AC$532,$P2),""))</f>
        <v>0</v>
      </c>
      <c r="M2" s="9">
        <f>IF(OR(INDEX(All!$D$2:$D$532,$P2)="Local",INDEX(All!$D$2:$D$532,$P2)="Local / LUPC"),INDEX(All!$M$2:$M$532,$P2),IF(INDEX(All!$D$2:$D$532,$P2)="Census",INDEX(All!$X$2:$X$532,$P2),""))</f>
        <v>13</v>
      </c>
      <c r="N2" s="9">
        <f>IF(OR(INDEX(All!$D$2:$D$532,$P2)="Local",INDEX(All!$D$2:$D$532,$P2)="Local / LUPC"),INDEX(All!$N$2:$N$532,$P2),"")</f>
        <v>0</v>
      </c>
      <c r="O2" s="9">
        <f>INDEX(All!$V$2:$V$532,$P2)</f>
        <v>0</v>
      </c>
      <c r="P2">
        <f>MATCH($A2&amp;"|"&amp;$B2,INDEX(All!$A$2:$A$532&amp;"|"&amp;All!$B$2:$B$532,0),0)</f>
        <v>13</v>
      </c>
    </row>
    <row r="3" spans="1:16" x14ac:dyDescent="0.2">
      <c r="A3" s="10" t="s">
        <v>84</v>
      </c>
      <c r="B3" s="11" t="s">
        <v>72</v>
      </c>
      <c r="C3" s="11">
        <f>INDEX(All!$C$2:$C$532,$P3)</f>
        <v>0</v>
      </c>
      <c r="D3" s="11" t="str">
        <f>INDEX(All!$D$2:$D$532,$P3)</f>
        <v>Local / LUPC</v>
      </c>
      <c r="E3" s="11" t="str">
        <f>INDEX(All!$E$2:$E$532,$P3)</f>
        <v>No</v>
      </c>
      <c r="F3" s="13">
        <f>INDEX(All!$F$2:$F$532,$P3)</f>
        <v>286</v>
      </c>
      <c r="G3">
        <f>INDEX(All!$G$2:$G$532,$P3)</f>
        <v>260</v>
      </c>
      <c r="H3" s="11">
        <f>IF(OR(INDEX(All!$D$2:$D$532,$P3)="Local",INDEX(All!$D$2:$D$532,$P3)="Local / LUPC"),INDEX(All!$H$2:$H$532,$P3),"")</f>
        <v>0</v>
      </c>
      <c r="I3" s="11">
        <f>IF(OR(INDEX(All!$D$2:$D$532,$P3)="Local",INDEX(All!$D$2:$D$532,$P3)="Local / LUPC"),INDEX(All!$I$2:$I$532,$P3),IF(INDEX(All!$D$2:$D$532,$P3)="Census",INDEX(All!$Y$2:$Y$532,$P3),""))</f>
        <v>0</v>
      </c>
      <c r="J3" s="11">
        <f>IF(OR(INDEX(All!$D$2:$D$532,$P3)="Local",INDEX(All!$D$2:$D$532,$P3)="Local / LUPC"),INDEX(All!$J$2:$J$532,$P3),IF(INDEX(All!$D$2:$D$532,$P3)="Census",INDEX(All!$AA$2:$AA$532,$P3),""))</f>
        <v>0</v>
      </c>
      <c r="K3" s="11">
        <f>IF(OR(INDEX(All!$D$2:$D$532,$P3)="Local",INDEX(All!$D$2:$D$532,$P3)="Local / LUPC"),INDEX(All!$K$2:$K$532,$P3),IF(INDEX(All!$D$2:$D$532,$P3)="Census",INDEX(All!$AB$2:$AB$532,$P3),""))</f>
        <v>0</v>
      </c>
      <c r="L3" s="11">
        <f>IF(OR(INDEX(All!$D$2:$D$532,$P3)="Local",INDEX(All!$D$2:$D$532,$P3)="Local / LUPC"),INDEX(All!$L$2:$L$532,$P3),IF(INDEX(All!$D$2:$D$532,$P3)="Census",INDEX(All!$AC$2:$AC$532,$P3),""))</f>
        <v>0</v>
      </c>
      <c r="M3" s="11">
        <f>IF(OR(INDEX(All!$D$2:$D$532,$P3)="Local",INDEX(All!$D$2:$D$532,$P3)="Local / LUPC"),INDEX(All!$M$2:$M$532,$P3),IF(INDEX(All!$D$2:$D$532,$P3)="Census",INDEX(All!$X$2:$X$532,$P3),""))</f>
        <v>5</v>
      </c>
      <c r="N3" s="11">
        <f>IF(OR(INDEX(All!$D$2:$D$532,$P3)="Local",INDEX(All!$D$2:$D$532,$P3)="Local / LUPC"),INDEX(All!$N$2:$N$532,$P3),"")</f>
        <v>0</v>
      </c>
      <c r="O3" s="11">
        <f>INDEX(All!$V$2:$V$532,$P3)</f>
        <v>0</v>
      </c>
      <c r="P3">
        <f>MATCH($A3&amp;"|"&amp;$B3,INDEX(All!$A$2:$A$532&amp;"|"&amp;All!$B$2:$B$532,0),0)</f>
        <v>15</v>
      </c>
    </row>
    <row r="4" spans="1:16" x14ac:dyDescent="0.2">
      <c r="A4" s="8" t="s">
        <v>86</v>
      </c>
      <c r="B4" s="9" t="s">
        <v>87</v>
      </c>
      <c r="C4" s="9" t="str">
        <f>INDEX(All!$C$2:$C$532,$P4)</f>
        <v>Midcoast Council of Governments (MCOG)</v>
      </c>
      <c r="D4" s="9" t="str">
        <f>INDEX(All!$D$2:$D$532,$P4)</f>
        <v>Local</v>
      </c>
      <c r="E4" s="9" t="str">
        <f>INDEX(All!$E$2:$E$532,$P4)</f>
        <v>No</v>
      </c>
      <c r="F4" s="12">
        <f>INDEX(All!$F$2:$F$532,$P4)</f>
        <v>597</v>
      </c>
      <c r="G4">
        <f>INDEX(All!$G$2:$G$532,$P4)</f>
        <v>497</v>
      </c>
      <c r="H4" s="9">
        <f>IF(OR(INDEX(All!$D$2:$D$532,$P4)="Local",INDEX(All!$D$2:$D$532,$P4)="Local / LUPC"),INDEX(All!$H$2:$H$532,$P4),"")</f>
        <v>0</v>
      </c>
      <c r="I4" s="9">
        <f>IF(OR(INDEX(All!$D$2:$D$532,$P4)="Local",INDEX(All!$D$2:$D$532,$P4)="Local / LUPC"),INDEX(All!$I$2:$I$532,$P4),IF(INDEX(All!$D$2:$D$532,$P4)="Census",INDEX(All!$Y$2:$Y$532,$P4),""))</f>
        <v>3</v>
      </c>
      <c r="J4" s="9">
        <f>IF(OR(INDEX(All!$D$2:$D$532,$P4)="Local",INDEX(All!$D$2:$D$532,$P4)="Local / LUPC"),INDEX(All!$J$2:$J$532,$P4),IF(INDEX(All!$D$2:$D$532,$P4)="Census",INDEX(All!$AA$2:$AA$532,$P4),""))</f>
        <v>0</v>
      </c>
      <c r="K4" s="9">
        <f>IF(OR(INDEX(All!$D$2:$D$532,$P4)="Local",INDEX(All!$D$2:$D$532,$P4)="Local / LUPC"),INDEX(All!$K$2:$K$532,$P4),IF(INDEX(All!$D$2:$D$532,$P4)="Census",INDEX(All!$AB$2:$AB$532,$P4),""))</f>
        <v>0</v>
      </c>
      <c r="L4" s="9">
        <f>IF(OR(INDEX(All!$D$2:$D$532,$P4)="Local",INDEX(All!$D$2:$D$532,$P4)="Local / LUPC"),INDEX(All!$L$2:$L$532,$P4),IF(INDEX(All!$D$2:$D$532,$P4)="Census",INDEX(All!$AC$2:$AC$532,$P4),""))</f>
        <v>0</v>
      </c>
      <c r="M4" s="9">
        <f>IF(OR(INDEX(All!$D$2:$D$532,$P4)="Local",INDEX(All!$D$2:$D$532,$P4)="Local / LUPC"),INDEX(All!$M$2:$M$532,$P4),IF(INDEX(All!$D$2:$D$532,$P4)="Census",INDEX(All!$X$2:$X$532,$P4),""))</f>
        <v>3</v>
      </c>
      <c r="N4" s="9">
        <f>IF(OR(INDEX(All!$D$2:$D$532,$P4)="Local",INDEX(All!$D$2:$D$532,$P4)="Local / LUPC"),INDEX(All!$N$2:$N$532,$P4),"")</f>
        <v>0</v>
      </c>
      <c r="O4" s="9">
        <f>INDEX(All!$V$2:$V$532,$P4)</f>
        <v>0</v>
      </c>
      <c r="P4">
        <f>MATCH($A4&amp;"|"&amp;$B4,INDEX(All!$A$2:$A$532&amp;"|"&amp;All!$B$2:$B$532,0),0)</f>
        <v>16</v>
      </c>
    </row>
    <row r="5" spans="1:16" x14ac:dyDescent="0.2">
      <c r="A5" s="10" t="s">
        <v>89</v>
      </c>
      <c r="B5" s="11" t="s">
        <v>59</v>
      </c>
      <c r="C5" s="11" t="str">
        <f>INDEX(All!$C$2:$C$532,$P5)</f>
        <v>Southern Maine Planning and Development Commission (SMPDC)</v>
      </c>
      <c r="D5" s="11" t="str">
        <f>INDEX(All!$D$2:$D$532,$P5)</f>
        <v>Local</v>
      </c>
      <c r="E5" s="11" t="str">
        <f>INDEX(All!$E$2:$E$532,$P5)</f>
        <v>Yes</v>
      </c>
      <c r="F5" s="13">
        <f>INDEX(All!$F$2:$F$532,$P5)</f>
        <v>4418</v>
      </c>
      <c r="G5">
        <f>INDEX(All!$G$2:$G$532,$P5)</f>
        <v>4535</v>
      </c>
      <c r="H5" s="11">
        <f>IF(OR(INDEX(All!$D$2:$D$532,$P5)="Local",INDEX(All!$D$2:$D$532,$P5)="Local / LUPC"),INDEX(All!$H$2:$H$532,$P5),"")</f>
        <v>10</v>
      </c>
      <c r="I5" s="11">
        <f>IF(OR(INDEX(All!$D$2:$D$532,$P5)="Local",INDEX(All!$D$2:$D$532,$P5)="Local / LUPC"),INDEX(All!$I$2:$I$532,$P5),IF(INDEX(All!$D$2:$D$532,$P5)="Census",INDEX(All!$Y$2:$Y$532,$P5),""))</f>
        <v>19</v>
      </c>
      <c r="J5" s="11">
        <f>IF(OR(INDEX(All!$D$2:$D$532,$P5)="Local",INDEX(All!$D$2:$D$532,$P5)="Local / LUPC"),INDEX(All!$J$2:$J$532,$P5),IF(INDEX(All!$D$2:$D$532,$P5)="Census",INDEX(All!$AA$2:$AA$532,$P5),""))</f>
        <v>2</v>
      </c>
      <c r="K5" s="11">
        <f>IF(OR(INDEX(All!$D$2:$D$532,$P5)="Local",INDEX(All!$D$2:$D$532,$P5)="Local / LUPC"),INDEX(All!$K$2:$K$532,$P5),IF(INDEX(All!$D$2:$D$532,$P5)="Census",INDEX(All!$AB$2:$AB$532,$P5),""))</f>
        <v>0</v>
      </c>
      <c r="L5" s="11">
        <f>IF(OR(INDEX(All!$D$2:$D$532,$P5)="Local",INDEX(All!$D$2:$D$532,$P5)="Local / LUPC"),INDEX(All!$L$2:$L$532,$P5),IF(INDEX(All!$D$2:$D$532,$P5)="Census",INDEX(All!$AC$2:$AC$532,$P5),""))</f>
        <v>0</v>
      </c>
      <c r="M5" s="11">
        <f>IF(OR(INDEX(All!$D$2:$D$532,$P5)="Local",INDEX(All!$D$2:$D$532,$P5)="Local / LUPC"),INDEX(All!$M$2:$M$532,$P5),IF(INDEX(All!$D$2:$D$532,$P5)="Census",INDEX(All!$X$2:$X$532,$P5),""))</f>
        <v>31</v>
      </c>
      <c r="N5" s="11">
        <f>IF(OR(INDEX(All!$D$2:$D$532,$P5)="Local",INDEX(All!$D$2:$D$532,$P5)="Local / LUPC"),INDEX(All!$N$2:$N$532,$P5),"")</f>
        <v>0</v>
      </c>
      <c r="O5" s="11">
        <f>INDEX(All!$V$2:$V$532,$P5)</f>
        <v>2</v>
      </c>
      <c r="P5">
        <f>MATCH($A5&amp;"|"&amp;$B5,INDEX(All!$A$2:$A$532&amp;"|"&amp;All!$B$2:$B$532,0),0)</f>
        <v>17</v>
      </c>
    </row>
    <row r="6" spans="1:16" x14ac:dyDescent="0.2">
      <c r="A6" s="8" t="s">
        <v>94</v>
      </c>
      <c r="B6" s="9" t="s">
        <v>95</v>
      </c>
      <c r="C6" s="9" t="str">
        <f>INDEX(All!$C$2:$C$532,$P6)</f>
        <v>Androscoggin Valley Council of Governments (AVCOG)</v>
      </c>
      <c r="D6" s="9" t="str">
        <f>INDEX(All!$D$2:$D$532,$P6)</f>
        <v>Local</v>
      </c>
      <c r="E6" s="9" t="str">
        <f>INDEX(All!$E$2:$E$532,$P6)</f>
        <v>Yes</v>
      </c>
      <c r="F6" s="12">
        <f>INDEX(All!$F$2:$F$532,$P6)</f>
        <v>24602</v>
      </c>
      <c r="G6">
        <f>INDEX(All!$G$2:$G$532,$P6)</f>
        <v>25231</v>
      </c>
      <c r="H6" s="9">
        <f>IF(OR(INDEX(All!$D$2:$D$532,$P6)="Local",INDEX(All!$D$2:$D$532,$P6)="Local / LUPC"),INDEX(All!$H$2:$H$532,$P6),"")</f>
        <v>0</v>
      </c>
      <c r="I6" s="9">
        <f>IF(OR(INDEX(All!$D$2:$D$532,$P6)="Local",INDEX(All!$D$2:$D$532,$P6)="Local / LUPC"),INDEX(All!$I$2:$I$532,$P6),IF(INDEX(All!$D$2:$D$532,$P6)="Census",INDEX(All!$Y$2:$Y$532,$P6),""))</f>
        <v>52</v>
      </c>
      <c r="J6" s="9">
        <f>IF(OR(INDEX(All!$D$2:$D$532,$P6)="Local",INDEX(All!$D$2:$D$532,$P6)="Local / LUPC"),INDEX(All!$J$2:$J$532,$P6),IF(INDEX(All!$D$2:$D$532,$P6)="Census",INDEX(All!$AA$2:$AA$532,$P6),""))</f>
        <v>5</v>
      </c>
      <c r="K6" s="9">
        <f>IF(OR(INDEX(All!$D$2:$D$532,$P6)="Local",INDEX(All!$D$2:$D$532,$P6)="Local / LUPC"),INDEX(All!$K$2:$K$532,$P6),IF(INDEX(All!$D$2:$D$532,$P6)="Census",INDEX(All!$AB$2:$AB$532,$P6),""))</f>
        <v>0</v>
      </c>
      <c r="L6" s="9">
        <f>IF(OR(INDEX(All!$D$2:$D$532,$P6)="Local",INDEX(All!$D$2:$D$532,$P6)="Local / LUPC"),INDEX(All!$L$2:$L$532,$P6),IF(INDEX(All!$D$2:$D$532,$P6)="Census",INDEX(All!$AC$2:$AC$532,$P6),""))</f>
        <v>3</v>
      </c>
      <c r="M6" s="9">
        <f>IF(OR(INDEX(All!$D$2:$D$532,$P6)="Local",INDEX(All!$D$2:$D$532,$P6)="Local / LUPC"),INDEX(All!$M$2:$M$532,$P6),IF(INDEX(All!$D$2:$D$532,$P6)="Census",INDEX(All!$X$2:$X$532,$P6),""))</f>
        <v>60</v>
      </c>
      <c r="N6" s="9">
        <f>IF(OR(INDEX(All!$D$2:$D$532,$P6)="Local",INDEX(All!$D$2:$D$532,$P6)="Local / LUPC"),INDEX(All!$N$2:$N$532,$P6),"")</f>
        <v>0</v>
      </c>
      <c r="O6" s="9">
        <f>INDEX(All!$V$2:$V$532,$P6)</f>
        <v>0</v>
      </c>
      <c r="P6">
        <f>MATCH($A6&amp;"|"&amp;$B6,INDEX(All!$A$2:$A$532&amp;"|"&amp;All!$B$2:$B$532,0),0)</f>
        <v>20</v>
      </c>
    </row>
    <row r="7" spans="1:16" x14ac:dyDescent="0.2">
      <c r="A7" s="10" t="s">
        <v>97</v>
      </c>
      <c r="B7" s="11" t="s">
        <v>64</v>
      </c>
      <c r="C7" s="11" t="str">
        <f>INDEX(All!$C$2:$C$532,$P7)</f>
        <v>Kennebec Valley Council of Governments (KVCOG)</v>
      </c>
      <c r="D7" s="11" t="str">
        <f>INDEX(All!$D$2:$D$532,$P7)</f>
        <v>Local</v>
      </c>
      <c r="E7" s="11" t="str">
        <f>INDEX(All!$E$2:$E$532,$P7)</f>
        <v>Yes</v>
      </c>
      <c r="F7" s="13">
        <f>INDEX(All!$F$2:$F$532,$P7)</f>
        <v>19077</v>
      </c>
      <c r="G7">
        <f>INDEX(All!$G$2:$G$532,$P7)</f>
        <v>19180</v>
      </c>
      <c r="H7" s="11">
        <f>IF(OR(INDEX(All!$D$2:$D$532,$P7)="Local",INDEX(All!$D$2:$D$532,$P7)="Local / LUPC"),INDEX(All!$H$2:$H$532,$P7),"")</f>
        <v>0</v>
      </c>
      <c r="I7" s="11">
        <f>IF(OR(INDEX(All!$D$2:$D$532,$P7)="Local",INDEX(All!$D$2:$D$532,$P7)="Local / LUPC"),INDEX(All!$I$2:$I$532,$P7),IF(INDEX(All!$D$2:$D$532,$P7)="Census",INDEX(All!$Y$2:$Y$532,$P7),""))</f>
        <v>38</v>
      </c>
      <c r="J7" s="11">
        <f>IF(OR(INDEX(All!$D$2:$D$532,$P7)="Local",INDEX(All!$D$2:$D$532,$P7)="Local / LUPC"),INDEX(All!$J$2:$J$532,$P7),IF(INDEX(All!$D$2:$D$532,$P7)="Census",INDEX(All!$AA$2:$AA$532,$P7),""))</f>
        <v>4</v>
      </c>
      <c r="K7" s="11">
        <f>IF(OR(INDEX(All!$D$2:$D$532,$P7)="Local",INDEX(All!$D$2:$D$532,$P7)="Local / LUPC"),INDEX(All!$K$2:$K$532,$P7),IF(INDEX(All!$D$2:$D$532,$P7)="Census",INDEX(All!$AB$2:$AB$532,$P7),""))</f>
        <v>0</v>
      </c>
      <c r="L7" s="11">
        <f>IF(OR(INDEX(All!$D$2:$D$532,$P7)="Local",INDEX(All!$D$2:$D$532,$P7)="Local / LUPC"),INDEX(All!$L$2:$L$532,$P7),IF(INDEX(All!$D$2:$D$532,$P7)="Census",INDEX(All!$AC$2:$AC$532,$P7),""))</f>
        <v>0</v>
      </c>
      <c r="M7" s="11">
        <f>IF(OR(INDEX(All!$D$2:$D$532,$P7)="Local",INDEX(All!$D$2:$D$532,$P7)="Local / LUPC"),INDEX(All!$M$2:$M$532,$P7),IF(INDEX(All!$D$2:$D$532,$P7)="Census",INDEX(All!$X$2:$X$532,$P7),""))</f>
        <v>42</v>
      </c>
      <c r="N7" s="11">
        <f>IF(OR(INDEX(All!$D$2:$D$532,$P7)="Local",INDEX(All!$D$2:$D$532,$P7)="Local / LUPC"),INDEX(All!$N$2:$N$532,$P7),"")</f>
        <v>0</v>
      </c>
      <c r="O7" s="11">
        <f>INDEX(All!$V$2:$V$532,$P7)</f>
        <v>1</v>
      </c>
      <c r="P7">
        <f>MATCH($A7&amp;"|"&amp;$B7,INDEX(All!$A$2:$A$532&amp;"|"&amp;All!$B$2:$B$532,0),0)</f>
        <v>21</v>
      </c>
    </row>
    <row r="8" spans="1:16" x14ac:dyDescent="0.2">
      <c r="A8" s="8" t="s">
        <v>101</v>
      </c>
      <c r="B8" s="9" t="s">
        <v>62</v>
      </c>
      <c r="C8" s="9" t="str">
        <f>INDEX(All!$C$2:$C$532,$P8)</f>
        <v>Sunrise County Economic Council (SCEC)</v>
      </c>
      <c r="D8" s="9" t="str">
        <f>INDEX(All!$D$2:$D$532,$P8)</f>
        <v>Local</v>
      </c>
      <c r="E8" s="9" t="str">
        <f>INDEX(All!$E$2:$E$532,$P8)</f>
        <v>No</v>
      </c>
      <c r="F8" s="12">
        <f>INDEX(All!$F$2:$F$532,$P8)</f>
        <v>1339</v>
      </c>
      <c r="G8">
        <f>INDEX(All!$G$2:$G$532,$P8)</f>
        <v>1319</v>
      </c>
      <c r="H8" s="9">
        <f>IF(OR(INDEX(All!$D$2:$D$532,$P8)="Local",INDEX(All!$D$2:$D$532,$P8)="Local / LUPC"),INDEX(All!$H$2:$H$532,$P8),"")</f>
        <v>0</v>
      </c>
      <c r="I8" s="9">
        <f>IF(OR(INDEX(All!$D$2:$D$532,$P8)="Local",INDEX(All!$D$2:$D$532,$P8)="Local / LUPC"),INDEX(All!$I$2:$I$532,$P8),IF(INDEX(All!$D$2:$D$532,$P8)="Census",INDEX(All!$Y$2:$Y$532,$P8),""))</f>
        <v>5</v>
      </c>
      <c r="J8" s="9">
        <f>IF(OR(INDEX(All!$D$2:$D$532,$P8)="Local",INDEX(All!$D$2:$D$532,$P8)="Local / LUPC"),INDEX(All!$J$2:$J$532,$P8),IF(INDEX(All!$D$2:$D$532,$P8)="Census",INDEX(All!$AA$2:$AA$532,$P8),""))</f>
        <v>0</v>
      </c>
      <c r="K8" s="9">
        <f>IF(OR(INDEX(All!$D$2:$D$532,$P8)="Local",INDEX(All!$D$2:$D$532,$P8)="Local / LUPC"),INDEX(All!$K$2:$K$532,$P8),IF(INDEX(All!$D$2:$D$532,$P8)="Census",INDEX(All!$AB$2:$AB$532,$P8),""))</f>
        <v>1</v>
      </c>
      <c r="L8" s="9">
        <f>IF(OR(INDEX(All!$D$2:$D$532,$P8)="Local",INDEX(All!$D$2:$D$532,$P8)="Local / LUPC"),INDEX(All!$L$2:$L$532,$P8),IF(INDEX(All!$D$2:$D$532,$P8)="Census",INDEX(All!$AC$2:$AC$532,$P8),""))</f>
        <v>0</v>
      </c>
      <c r="M8" s="9">
        <f>IF(OR(INDEX(All!$D$2:$D$532,$P8)="Local",INDEX(All!$D$2:$D$532,$P8)="Local / LUPC"),INDEX(All!$M$2:$M$532,$P8),IF(INDEX(All!$D$2:$D$532,$P8)="Census",INDEX(All!$X$2:$X$532,$P8),""))</f>
        <v>6</v>
      </c>
      <c r="N8" s="9">
        <f>IF(OR(INDEX(All!$D$2:$D$532,$P8)="Local",INDEX(All!$D$2:$D$532,$P8)="Local / LUPC"),INDEX(All!$N$2:$N$532,$P8),"")</f>
        <v>1</v>
      </c>
      <c r="O8" s="9">
        <f>INDEX(All!$V$2:$V$532,$P8)</f>
        <v>2</v>
      </c>
      <c r="P8">
        <f>MATCH($A8&amp;"|"&amp;$B8,INDEX(All!$A$2:$A$532&amp;"|"&amp;All!$B$2:$B$532,0),0)</f>
        <v>24</v>
      </c>
    </row>
    <row r="9" spans="1:16" x14ac:dyDescent="0.2">
      <c r="A9" s="10" t="s">
        <v>105</v>
      </c>
      <c r="B9" s="11" t="s">
        <v>68</v>
      </c>
      <c r="C9" s="11">
        <f>INDEX(All!$C$2:$C$532,$P9)</f>
        <v>0</v>
      </c>
      <c r="D9" s="11" t="str">
        <f>INDEX(All!$D$2:$D$532,$P9)</f>
        <v>Local / LUPC</v>
      </c>
      <c r="E9" s="11" t="str">
        <f>INDEX(All!$E$2:$E$532,$P9)</f>
        <v>No</v>
      </c>
      <c r="F9" s="13">
        <f>INDEX(All!$F$2:$F$532,$P9)</f>
        <v>78</v>
      </c>
      <c r="G9">
        <f>INDEX(All!$G$2:$G$532,$P9)</f>
        <v>56</v>
      </c>
      <c r="H9" s="11">
        <f>IF(OR(INDEX(All!$D$2:$D$532,$P9)="Local",INDEX(All!$D$2:$D$532,$P9)="Local / LUPC"),INDEX(All!$H$2:$H$532,$P9),"")</f>
        <v>0</v>
      </c>
      <c r="I9" s="11">
        <f>IF(OR(INDEX(All!$D$2:$D$532,$P9)="Local",INDEX(All!$D$2:$D$532,$P9)="Local / LUPC"),INDEX(All!$I$2:$I$532,$P9),IF(INDEX(All!$D$2:$D$532,$P9)="Census",INDEX(All!$Y$2:$Y$532,$P9),""))</f>
        <v>0</v>
      </c>
      <c r="J9" s="11">
        <f>IF(OR(INDEX(All!$D$2:$D$532,$P9)="Local",INDEX(All!$D$2:$D$532,$P9)="Local / LUPC"),INDEX(All!$J$2:$J$532,$P9),IF(INDEX(All!$D$2:$D$532,$P9)="Census",INDEX(All!$AA$2:$AA$532,$P9),""))</f>
        <v>0</v>
      </c>
      <c r="K9" s="11">
        <f>IF(OR(INDEX(All!$D$2:$D$532,$P9)="Local",INDEX(All!$D$2:$D$532,$P9)="Local / LUPC"),INDEX(All!$K$2:$K$532,$P9),IF(INDEX(All!$D$2:$D$532,$P9)="Census",INDEX(All!$AB$2:$AB$532,$P9),""))</f>
        <v>0</v>
      </c>
      <c r="L9" s="11">
        <f>IF(OR(INDEX(All!$D$2:$D$532,$P9)="Local",INDEX(All!$D$2:$D$532,$P9)="Local / LUPC"),INDEX(All!$L$2:$L$532,$P9),IF(INDEX(All!$D$2:$D$532,$P9)="Census",INDEX(All!$AC$2:$AC$532,$P9),""))</f>
        <v>0</v>
      </c>
      <c r="M9" s="11">
        <f>IF(OR(INDEX(All!$D$2:$D$532,$P9)="Local",INDEX(All!$D$2:$D$532,$P9)="Local / LUPC"),INDEX(All!$M$2:$M$532,$P9),IF(INDEX(All!$D$2:$D$532,$P9)="Census",INDEX(All!$X$2:$X$532,$P9),""))</f>
        <v>2</v>
      </c>
      <c r="N9" s="11">
        <f>IF(OR(INDEX(All!$D$2:$D$532,$P9)="Local",INDEX(All!$D$2:$D$532,$P9)="Local / LUPC"),INDEX(All!$N$2:$N$532,$P9),"")</f>
        <v>0</v>
      </c>
      <c r="O9" s="11">
        <f>INDEX(All!$V$2:$V$532,$P9)</f>
        <v>0</v>
      </c>
      <c r="P9">
        <f>MATCH($A9&amp;"|"&amp;$B9,INDEX(All!$A$2:$A$532&amp;"|"&amp;All!$B$2:$B$532,0),0)</f>
        <v>26</v>
      </c>
    </row>
    <row r="10" spans="1:16" x14ac:dyDescent="0.2">
      <c r="A10" s="8" t="s">
        <v>106</v>
      </c>
      <c r="B10" s="9" t="s">
        <v>72</v>
      </c>
      <c r="C10" s="9" t="str">
        <f>INDEX(All!$C$2:$C$532,$P10)</f>
        <v>None / Not Applicable</v>
      </c>
      <c r="D10" s="9" t="str">
        <f>INDEX(All!$D$2:$D$532,$P10)</f>
        <v>Local</v>
      </c>
      <c r="E10" s="9" t="str">
        <f>INDEX(All!$E$2:$E$532,$P10)</f>
        <v>Yes</v>
      </c>
      <c r="F10" s="12">
        <f>INDEX(All!$F$2:$F$532,$P10)</f>
        <v>31938</v>
      </c>
      <c r="G10">
        <f>INDEX(All!$G$2:$G$532,$P10)</f>
        <v>32523</v>
      </c>
      <c r="H10" s="9">
        <f>IF(OR(INDEX(All!$D$2:$D$532,$P10)="Local",INDEX(All!$D$2:$D$532,$P10)="Local / LUPC"),INDEX(All!$H$2:$H$532,$P10),"")</f>
        <v>2</v>
      </c>
      <c r="I10" s="9">
        <f>IF(OR(INDEX(All!$D$2:$D$532,$P10)="Local",INDEX(All!$D$2:$D$532,$P10)="Local / LUPC"),INDEX(All!$I$2:$I$532,$P10),IF(INDEX(All!$D$2:$D$532,$P10)="Census",INDEX(All!$Y$2:$Y$532,$P10),""))</f>
        <v>15</v>
      </c>
      <c r="J10" s="9">
        <f>IF(OR(INDEX(All!$D$2:$D$532,$P10)="Local",INDEX(All!$D$2:$D$532,$P10)="Local / LUPC"),INDEX(All!$J$2:$J$532,$P10),IF(INDEX(All!$D$2:$D$532,$P10)="Census",INDEX(All!$AA$2:$AA$532,$P10),""))</f>
        <v>12</v>
      </c>
      <c r="K10" s="9">
        <f>IF(OR(INDEX(All!$D$2:$D$532,$P10)="Local",INDEX(All!$D$2:$D$532,$P10)="Local / LUPC"),INDEX(All!$K$2:$K$532,$P10),IF(INDEX(All!$D$2:$D$532,$P10)="Census",INDEX(All!$AB$2:$AB$532,$P10),""))</f>
        <v>1</v>
      </c>
      <c r="L10" s="9">
        <f>IF(OR(INDEX(All!$D$2:$D$532,$P10)="Local",INDEX(All!$D$2:$D$532,$P10)="Local / LUPC"),INDEX(All!$L$2:$L$532,$P10),IF(INDEX(All!$D$2:$D$532,$P10)="Census",INDEX(All!$AC$2:$AC$532,$P10),""))</f>
        <v>2</v>
      </c>
      <c r="M10" s="9">
        <f>IF(OR(INDEX(All!$D$2:$D$532,$P10)="Local",INDEX(All!$D$2:$D$532,$P10)="Local / LUPC"),INDEX(All!$M$2:$M$532,$P10),IF(INDEX(All!$D$2:$D$532,$P10)="Census",INDEX(All!$X$2:$X$532,$P10),""))</f>
        <v>32</v>
      </c>
      <c r="N10" s="9">
        <f>IF(OR(INDEX(All!$D$2:$D$532,$P10)="Local",INDEX(All!$D$2:$D$532,$P10)="Local / LUPC"),INDEX(All!$N$2:$N$532,$P10),"")</f>
        <v>0</v>
      </c>
      <c r="O10" s="9">
        <f>INDEX(All!$V$2:$V$532,$P10)</f>
        <v>8</v>
      </c>
      <c r="P10">
        <f>MATCH($A10&amp;"|"&amp;$B10,INDEX(All!$A$2:$A$532&amp;"|"&amp;All!$B$2:$B$532,0),0)</f>
        <v>27</v>
      </c>
    </row>
    <row r="11" spans="1:16" x14ac:dyDescent="0.2">
      <c r="A11" s="10" t="s">
        <v>108</v>
      </c>
      <c r="B11" s="11" t="s">
        <v>74</v>
      </c>
      <c r="C11" s="11" t="str">
        <f>INDEX(All!$C$2:$C$532,$P11)</f>
        <v>Hancock County Planning Commission (HCPC)</v>
      </c>
      <c r="D11" s="11" t="str">
        <f>INDEX(All!$D$2:$D$532,$P11)</f>
        <v>Local</v>
      </c>
      <c r="E11" s="11" t="str">
        <f>INDEX(All!$E$2:$E$532,$P11)</f>
        <v>Yes</v>
      </c>
      <c r="F11" s="13">
        <f>INDEX(All!$F$2:$F$532,$P11)</f>
        <v>5244</v>
      </c>
      <c r="G11">
        <f>INDEX(All!$G$2:$G$532,$P11)</f>
        <v>5341</v>
      </c>
      <c r="H11" s="11">
        <f>IF(OR(INDEX(All!$D$2:$D$532,$P11)="Local",INDEX(All!$D$2:$D$532,$P11)="Local / LUPC"),INDEX(All!$H$2:$H$532,$P11),"")</f>
        <v>5</v>
      </c>
      <c r="I11" s="11">
        <f>IF(OR(INDEX(All!$D$2:$D$532,$P11)="Local",INDEX(All!$D$2:$D$532,$P11)="Local / LUPC"),INDEX(All!$I$2:$I$532,$P11),IF(INDEX(All!$D$2:$D$532,$P11)="Census",INDEX(All!$Y$2:$Y$532,$P11),""))</f>
        <v>19</v>
      </c>
      <c r="J11" s="11">
        <f>IF(OR(INDEX(All!$D$2:$D$532,$P11)="Local",INDEX(All!$D$2:$D$532,$P11)="Local / LUPC"),INDEX(All!$J$2:$J$532,$P11),IF(INDEX(All!$D$2:$D$532,$P11)="Census",INDEX(All!$AA$2:$AA$532,$P11),""))</f>
        <v>3</v>
      </c>
      <c r="K11" s="11">
        <f>IF(OR(INDEX(All!$D$2:$D$532,$P11)="Local",INDEX(All!$D$2:$D$532,$P11)="Local / LUPC"),INDEX(All!$K$2:$K$532,$P11),IF(INDEX(All!$D$2:$D$532,$P11)="Census",INDEX(All!$AB$2:$AB$532,$P11),""))</f>
        <v>0</v>
      </c>
      <c r="L11" s="11">
        <f>IF(OR(INDEX(All!$D$2:$D$532,$P11)="Local",INDEX(All!$D$2:$D$532,$P11)="Local / LUPC"),INDEX(All!$L$2:$L$532,$P11),IF(INDEX(All!$D$2:$D$532,$P11)="Census",INDEX(All!$AC$2:$AC$532,$P11),""))</f>
        <v>0</v>
      </c>
      <c r="M11" s="11">
        <f>IF(OR(INDEX(All!$D$2:$D$532,$P11)="Local",INDEX(All!$D$2:$D$532,$P11)="Local / LUPC"),INDEX(All!$M$2:$M$532,$P11),IF(INDEX(All!$D$2:$D$532,$P11)="Census",INDEX(All!$X$2:$X$532,$P11),""))</f>
        <v>27</v>
      </c>
      <c r="N11" s="11">
        <f>IF(OR(INDEX(All!$D$2:$D$532,$P11)="Local",INDEX(All!$D$2:$D$532,$P11)="Local / LUPC"),INDEX(All!$N$2:$N$532,$P11),"")</f>
        <v>0</v>
      </c>
      <c r="O11" s="11">
        <f>INDEX(All!$V$2:$V$532,$P11)</f>
        <v>5</v>
      </c>
      <c r="P11">
        <f>MATCH($A11&amp;"|"&amp;$B11,INDEX(All!$A$2:$A$532&amp;"|"&amp;All!$B$2:$B$532,0),0)</f>
        <v>28</v>
      </c>
    </row>
    <row r="12" spans="1:16" x14ac:dyDescent="0.2">
      <c r="A12" s="8" t="s">
        <v>110</v>
      </c>
      <c r="B12" s="9" t="s">
        <v>62</v>
      </c>
      <c r="C12" s="9">
        <f>INDEX(All!$C$2:$C$532,$P12)</f>
        <v>0</v>
      </c>
      <c r="D12" s="9" t="str">
        <f>INDEX(All!$D$2:$D$532,$P12)</f>
        <v>Local / LUPC</v>
      </c>
      <c r="E12" s="9" t="str">
        <f>INDEX(All!$E$2:$E$532,$P12)</f>
        <v>No</v>
      </c>
      <c r="F12" s="12">
        <f>INDEX(All!$F$2:$F$532,$P12)</f>
        <v>166</v>
      </c>
      <c r="G12">
        <f>INDEX(All!$G$2:$G$532,$P12)</f>
        <v>199</v>
      </c>
      <c r="H12" s="9">
        <f>IF(OR(INDEX(All!$D$2:$D$532,$P12)="Local",INDEX(All!$D$2:$D$532,$P12)="Local / LUPC"),INDEX(All!$H$2:$H$532,$P12),"")</f>
        <v>0</v>
      </c>
      <c r="I12" s="9">
        <f>IF(OR(INDEX(All!$D$2:$D$532,$P12)="Local",INDEX(All!$D$2:$D$532,$P12)="Local / LUPC"),INDEX(All!$I$2:$I$532,$P12),IF(INDEX(All!$D$2:$D$532,$P12)="Census",INDEX(All!$Y$2:$Y$532,$P12),""))</f>
        <v>0</v>
      </c>
      <c r="J12" s="9">
        <f>IF(OR(INDEX(All!$D$2:$D$532,$P12)="Local",INDEX(All!$D$2:$D$532,$P12)="Local / LUPC"),INDEX(All!$J$2:$J$532,$P12),IF(INDEX(All!$D$2:$D$532,$P12)="Census",INDEX(All!$AA$2:$AA$532,$P12),""))</f>
        <v>0</v>
      </c>
      <c r="K12" s="9">
        <f>IF(OR(INDEX(All!$D$2:$D$532,$P12)="Local",INDEX(All!$D$2:$D$532,$P12)="Local / LUPC"),INDEX(All!$K$2:$K$532,$P12),IF(INDEX(All!$D$2:$D$532,$P12)="Census",INDEX(All!$AB$2:$AB$532,$P12),""))</f>
        <v>0</v>
      </c>
      <c r="L12" s="9">
        <f>IF(OR(INDEX(All!$D$2:$D$532,$P12)="Local",INDEX(All!$D$2:$D$532,$P12)="Local / LUPC"),INDEX(All!$L$2:$L$532,$P12),IF(INDEX(All!$D$2:$D$532,$P12)="Census",INDEX(All!$AC$2:$AC$532,$P12),""))</f>
        <v>0</v>
      </c>
      <c r="M12" s="9">
        <f>IF(OR(INDEX(All!$D$2:$D$532,$P12)="Local",INDEX(All!$D$2:$D$532,$P12)="Local / LUPC"),INDEX(All!$M$2:$M$532,$P12),IF(INDEX(All!$D$2:$D$532,$P12)="Census",INDEX(All!$X$2:$X$532,$P12),""))</f>
        <v>1</v>
      </c>
      <c r="N12" s="9">
        <f>IF(OR(INDEX(All!$D$2:$D$532,$P12)="Local",INDEX(All!$D$2:$D$532,$P12)="Local / LUPC"),INDEX(All!$N$2:$N$532,$P12),"")</f>
        <v>0</v>
      </c>
      <c r="O12" s="9">
        <f>INDEX(All!$V$2:$V$532,$P12)</f>
        <v>0</v>
      </c>
      <c r="P12">
        <f>MATCH($A12&amp;"|"&amp;$B12,INDEX(All!$A$2:$A$532&amp;"|"&amp;All!$B$2:$B$532,0),0)</f>
        <v>29</v>
      </c>
    </row>
    <row r="13" spans="1:16" x14ac:dyDescent="0.2">
      <c r="A13" s="10" t="s">
        <v>111</v>
      </c>
      <c r="B13" s="11" t="s">
        <v>87</v>
      </c>
      <c r="C13" s="11" t="str">
        <f>INDEX(All!$C$2:$C$532,$P13)</f>
        <v>Midcoast Council of Governments (MCOG)</v>
      </c>
      <c r="D13" s="11" t="str">
        <f>INDEX(All!$D$2:$D$532,$P13)</f>
        <v>Local</v>
      </c>
      <c r="E13" s="11" t="str">
        <f>INDEX(All!$E$2:$E$532,$P13)</f>
        <v>Yes</v>
      </c>
      <c r="F13" s="13">
        <f>INDEX(All!$F$2:$F$532,$P13)</f>
        <v>8815</v>
      </c>
      <c r="G13">
        <f>INDEX(All!$G$2:$G$532,$P13)</f>
        <v>8820</v>
      </c>
      <c r="H13" s="11">
        <f>IF(OR(INDEX(All!$D$2:$D$532,$P13)="Local",INDEX(All!$D$2:$D$532,$P13)="Local / LUPC"),INDEX(All!$H$2:$H$532,$P13),"")</f>
        <v>1</v>
      </c>
      <c r="I13" s="11">
        <f>IF(OR(INDEX(All!$D$2:$D$532,$P13)="Local",INDEX(All!$D$2:$D$532,$P13)="Local / LUPC"),INDEX(All!$I$2:$I$532,$P13),IF(INDEX(All!$D$2:$D$532,$P13)="Census",INDEX(All!$Y$2:$Y$532,$P13),""))</f>
        <v>7</v>
      </c>
      <c r="J13" s="11">
        <f>IF(OR(INDEX(All!$D$2:$D$532,$P13)="Local",INDEX(All!$D$2:$D$532,$P13)="Local / LUPC"),INDEX(All!$J$2:$J$532,$P13),IF(INDEX(All!$D$2:$D$532,$P13)="Census",INDEX(All!$AA$2:$AA$532,$P13),""))</f>
        <v>0</v>
      </c>
      <c r="K13" s="11">
        <f>IF(OR(INDEX(All!$D$2:$D$532,$P13)="Local",INDEX(All!$D$2:$D$532,$P13)="Local / LUPC"),INDEX(All!$K$2:$K$532,$P13),IF(INDEX(All!$D$2:$D$532,$P13)="Census",INDEX(All!$AB$2:$AB$532,$P13),""))</f>
        <v>0</v>
      </c>
      <c r="L13" s="11">
        <f>IF(OR(INDEX(All!$D$2:$D$532,$P13)="Local",INDEX(All!$D$2:$D$532,$P13)="Local / LUPC"),INDEX(All!$L$2:$L$532,$P13),IF(INDEX(All!$D$2:$D$532,$P13)="Census",INDEX(All!$AC$2:$AC$532,$P13),""))</f>
        <v>98</v>
      </c>
      <c r="M13" s="11">
        <f>IF(OR(INDEX(All!$D$2:$D$532,$P13)="Local",INDEX(All!$D$2:$D$532,$P13)="Local / LUPC"),INDEX(All!$M$2:$M$532,$P13),IF(INDEX(All!$D$2:$D$532,$P13)="Census",INDEX(All!$X$2:$X$532,$P13),""))</f>
        <v>106</v>
      </c>
      <c r="N13" s="11">
        <f>IF(OR(INDEX(All!$D$2:$D$532,$P13)="Local",INDEX(All!$D$2:$D$532,$P13)="Local / LUPC"),INDEX(All!$N$2:$N$532,$P13),"")</f>
        <v>0</v>
      </c>
      <c r="O13" s="11">
        <f>INDEX(All!$V$2:$V$532,$P13)</f>
        <v>2</v>
      </c>
      <c r="P13">
        <f>MATCH($A13&amp;"|"&amp;$B13,INDEX(All!$A$2:$A$532&amp;"|"&amp;All!$B$2:$B$532,0),0)</f>
        <v>30</v>
      </c>
    </row>
    <row r="14" spans="1:16" x14ac:dyDescent="0.2">
      <c r="A14" s="8" t="s">
        <v>112</v>
      </c>
      <c r="B14" s="9" t="s">
        <v>62</v>
      </c>
      <c r="C14" s="9" t="str">
        <f>INDEX(All!$C$2:$C$532,$P14)</f>
        <v>Sunrise County Economic Council (SCEC)</v>
      </c>
      <c r="D14" s="9" t="str">
        <f>INDEX(All!$D$2:$D$532,$P14)</f>
        <v>Local</v>
      </c>
      <c r="E14" s="9" t="str">
        <f>INDEX(All!$E$2:$E$532,$P14)</f>
        <v>No</v>
      </c>
      <c r="F14" s="12">
        <f>INDEX(All!$F$2:$F$532,$P14)</f>
        <v>498</v>
      </c>
      <c r="G14">
        <f>INDEX(All!$G$2:$G$532,$P14)</f>
        <v>457</v>
      </c>
      <c r="H14" s="9">
        <f>IF(OR(INDEX(All!$D$2:$D$532,$P14)="Local",INDEX(All!$D$2:$D$532,$P14)="Local / LUPC"),INDEX(All!$H$2:$H$532,$P14),"")</f>
        <v>0</v>
      </c>
      <c r="I14" s="9">
        <f>IF(OR(INDEX(All!$D$2:$D$532,$P14)="Local",INDEX(All!$D$2:$D$532,$P14)="Local / LUPC"),INDEX(All!$I$2:$I$532,$P14),IF(INDEX(All!$D$2:$D$532,$P14)="Census",INDEX(All!$Y$2:$Y$532,$P14),""))</f>
        <v>2</v>
      </c>
      <c r="J14" s="9">
        <f>IF(OR(INDEX(All!$D$2:$D$532,$P14)="Local",INDEX(All!$D$2:$D$532,$P14)="Local / LUPC"),INDEX(All!$J$2:$J$532,$P14),IF(INDEX(All!$D$2:$D$532,$P14)="Census",INDEX(All!$AA$2:$AA$532,$P14),""))</f>
        <v>0</v>
      </c>
      <c r="K14" s="9">
        <f>IF(OR(INDEX(All!$D$2:$D$532,$P14)="Local",INDEX(All!$D$2:$D$532,$P14)="Local / LUPC"),INDEX(All!$K$2:$K$532,$P14),IF(INDEX(All!$D$2:$D$532,$P14)="Census",INDEX(All!$AB$2:$AB$532,$P14),""))</f>
        <v>0</v>
      </c>
      <c r="L14" s="9">
        <f>IF(OR(INDEX(All!$D$2:$D$532,$P14)="Local",INDEX(All!$D$2:$D$532,$P14)="Local / LUPC"),INDEX(All!$L$2:$L$532,$P14),IF(INDEX(All!$D$2:$D$532,$P14)="Census",INDEX(All!$AC$2:$AC$532,$P14),""))</f>
        <v>0</v>
      </c>
      <c r="M14" s="9">
        <f>IF(OR(INDEX(All!$D$2:$D$532,$P14)="Local",INDEX(All!$D$2:$D$532,$P14)="Local / LUPC"),INDEX(All!$M$2:$M$532,$P14),IF(INDEX(All!$D$2:$D$532,$P14)="Census",INDEX(All!$X$2:$X$532,$P14),""))</f>
        <v>2</v>
      </c>
      <c r="N14" s="9">
        <f>IF(OR(INDEX(All!$D$2:$D$532,$P14)="Local",INDEX(All!$D$2:$D$532,$P14)="Local / LUPC"),INDEX(All!$N$2:$N$532,$P14),"")</f>
        <v>0</v>
      </c>
      <c r="O14" s="9">
        <f>INDEX(All!$V$2:$V$532,$P14)</f>
        <v>0</v>
      </c>
      <c r="P14">
        <f>MATCH($A14&amp;"|"&amp;$B14,INDEX(All!$A$2:$A$532&amp;"|"&amp;All!$B$2:$B$532,0),0)</f>
        <v>31</v>
      </c>
    </row>
    <row r="15" spans="1:16" x14ac:dyDescent="0.2">
      <c r="A15" s="10" t="s">
        <v>113</v>
      </c>
      <c r="B15" s="11" t="s">
        <v>55</v>
      </c>
      <c r="C15" s="11">
        <f>INDEX(All!$C$2:$C$532,$P15)</f>
        <v>0</v>
      </c>
      <c r="D15" s="11" t="str">
        <f>INDEX(All!$D$2:$D$532,$P15)</f>
        <v>Local / LUPC</v>
      </c>
      <c r="E15" s="11" t="str">
        <f>INDEX(All!$E$2:$E$532,$P15)</f>
        <v>No</v>
      </c>
      <c r="F15" s="13">
        <f>INDEX(All!$F$2:$F$532,$P15)</f>
        <v>394</v>
      </c>
      <c r="G15">
        <f>INDEX(All!$G$2:$G$532,$P15)</f>
        <v>135</v>
      </c>
      <c r="H15" s="11">
        <f>IF(OR(INDEX(All!$D$2:$D$532,$P15)="Local",INDEX(All!$D$2:$D$532,$P15)="Local / LUPC"),INDEX(All!$H$2:$H$532,$P15),"")</f>
        <v>0</v>
      </c>
      <c r="I15" s="11">
        <f>IF(OR(INDEX(All!$D$2:$D$532,$P15)="Local",INDEX(All!$D$2:$D$532,$P15)="Local / LUPC"),INDEX(All!$I$2:$I$532,$P15),IF(INDEX(All!$D$2:$D$532,$P15)="Census",INDEX(All!$Y$2:$Y$532,$P15),""))</f>
        <v>0</v>
      </c>
      <c r="J15" s="11">
        <f>IF(OR(INDEX(All!$D$2:$D$532,$P15)="Local",INDEX(All!$D$2:$D$532,$P15)="Local / LUPC"),INDEX(All!$J$2:$J$532,$P15),IF(INDEX(All!$D$2:$D$532,$P15)="Census",INDEX(All!$AA$2:$AA$532,$P15),""))</f>
        <v>0</v>
      </c>
      <c r="K15" s="11">
        <f>IF(OR(INDEX(All!$D$2:$D$532,$P15)="Local",INDEX(All!$D$2:$D$532,$P15)="Local / LUPC"),INDEX(All!$K$2:$K$532,$P15),IF(INDEX(All!$D$2:$D$532,$P15)="Census",INDEX(All!$AB$2:$AB$532,$P15),""))</f>
        <v>0</v>
      </c>
      <c r="L15" s="11">
        <f>IF(OR(INDEX(All!$D$2:$D$532,$P15)="Local",INDEX(All!$D$2:$D$532,$P15)="Local / LUPC"),INDEX(All!$L$2:$L$532,$P15),IF(INDEX(All!$D$2:$D$532,$P15)="Census",INDEX(All!$AC$2:$AC$532,$P15),""))</f>
        <v>0</v>
      </c>
      <c r="M15" s="11">
        <f>IF(OR(INDEX(All!$D$2:$D$532,$P15)="Local",INDEX(All!$D$2:$D$532,$P15)="Local / LUPC"),INDEX(All!$M$2:$M$532,$P15),IF(INDEX(All!$D$2:$D$532,$P15)="Census",INDEX(All!$X$2:$X$532,$P15),""))</f>
        <v>6</v>
      </c>
      <c r="N15" s="11">
        <f>IF(OR(INDEX(All!$D$2:$D$532,$P15)="Local",INDEX(All!$D$2:$D$532,$P15)="Local / LUPC"),INDEX(All!$N$2:$N$532,$P15),"")</f>
        <v>0</v>
      </c>
      <c r="O15" s="11">
        <f>INDEX(All!$V$2:$V$532,$P15)</f>
        <v>0</v>
      </c>
      <c r="P15">
        <f>MATCH($A15&amp;"|"&amp;$B15,INDEX(All!$A$2:$A$532&amp;"|"&amp;All!$B$2:$B$532,0),0)</f>
        <v>32</v>
      </c>
    </row>
    <row r="16" spans="1:16" x14ac:dyDescent="0.2">
      <c r="A16" s="8" t="s">
        <v>114</v>
      </c>
      <c r="B16" s="9" t="s">
        <v>62</v>
      </c>
      <c r="C16" s="9" t="str">
        <f>INDEX(All!$C$2:$C$532,$P16)</f>
        <v>Sunrise County Economic Council (SCEC)</v>
      </c>
      <c r="D16" s="9" t="str">
        <f>INDEX(All!$D$2:$D$532,$P16)</f>
        <v>Local</v>
      </c>
      <c r="E16" s="9" t="str">
        <f>INDEX(All!$E$2:$E$532,$P16)</f>
        <v>No</v>
      </c>
      <c r="F16" s="12">
        <f>INDEX(All!$F$2:$F$532,$P16)</f>
        <v>38</v>
      </c>
      <c r="G16">
        <f>INDEX(All!$G$2:$G$532,$P16)</f>
        <v>62</v>
      </c>
      <c r="H16" s="9">
        <f>IF(OR(INDEX(All!$D$2:$D$532,$P16)="Local",INDEX(All!$D$2:$D$532,$P16)="Local / LUPC"),INDEX(All!$H$2:$H$532,$P16),"")</f>
        <v>0</v>
      </c>
      <c r="I16" s="9">
        <f>IF(OR(INDEX(All!$D$2:$D$532,$P16)="Local",INDEX(All!$D$2:$D$532,$P16)="Local / LUPC"),INDEX(All!$I$2:$I$532,$P16),IF(INDEX(All!$D$2:$D$532,$P16)="Census",INDEX(All!$Y$2:$Y$532,$P16),""))</f>
        <v>0</v>
      </c>
      <c r="J16" s="9">
        <f>IF(OR(INDEX(All!$D$2:$D$532,$P16)="Local",INDEX(All!$D$2:$D$532,$P16)="Local / LUPC"),INDEX(All!$J$2:$J$532,$P16),IF(INDEX(All!$D$2:$D$532,$P16)="Census",INDEX(All!$AA$2:$AA$532,$P16),""))</f>
        <v>0</v>
      </c>
      <c r="K16" s="9">
        <f>IF(OR(INDEX(All!$D$2:$D$532,$P16)="Local",INDEX(All!$D$2:$D$532,$P16)="Local / LUPC"),INDEX(All!$K$2:$K$532,$P16),IF(INDEX(All!$D$2:$D$532,$P16)="Census",INDEX(All!$AB$2:$AB$532,$P16),""))</f>
        <v>0</v>
      </c>
      <c r="L16" s="9">
        <f>IF(OR(INDEX(All!$D$2:$D$532,$P16)="Local",INDEX(All!$D$2:$D$532,$P16)="Local / LUPC"),INDEX(All!$L$2:$L$532,$P16),IF(INDEX(All!$D$2:$D$532,$P16)="Census",INDEX(All!$AC$2:$AC$532,$P16),""))</f>
        <v>0</v>
      </c>
      <c r="M16" s="9">
        <f>IF(OR(INDEX(All!$D$2:$D$532,$P16)="Local",INDEX(All!$D$2:$D$532,$P16)="Local / LUPC"),INDEX(All!$M$2:$M$532,$P16),IF(INDEX(All!$D$2:$D$532,$P16)="Census",INDEX(All!$X$2:$X$532,$P16),""))</f>
        <v>0</v>
      </c>
      <c r="N16" s="9">
        <f>IF(OR(INDEX(All!$D$2:$D$532,$P16)="Local",INDEX(All!$D$2:$D$532,$P16)="Local / LUPC"),INDEX(All!$N$2:$N$532,$P16),"")</f>
        <v>0</v>
      </c>
      <c r="O16" s="9">
        <f>INDEX(All!$V$2:$V$532,$P16)</f>
        <v>0</v>
      </c>
      <c r="P16">
        <f>MATCH($A16&amp;"|"&amp;$B16,INDEX(All!$A$2:$A$532&amp;"|"&amp;All!$B$2:$B$532,0),0)</f>
        <v>33</v>
      </c>
    </row>
    <row r="17" spans="1:16" x14ac:dyDescent="0.2">
      <c r="A17" s="10" t="s">
        <v>115</v>
      </c>
      <c r="B17" s="11" t="s">
        <v>116</v>
      </c>
      <c r="C17" s="11" t="str">
        <f>INDEX(All!$C$2:$C$532,$P17)</f>
        <v>Eastern Maine Development Corporation (EMDC)</v>
      </c>
      <c r="D17" s="11" t="str">
        <f>INDEX(All!$D$2:$D$532,$P17)</f>
        <v>Local</v>
      </c>
      <c r="E17" s="11" t="str">
        <f>INDEX(All!$E$2:$E$532,$P17)</f>
        <v>Yes</v>
      </c>
      <c r="F17" s="13">
        <f>INDEX(All!$F$2:$F$532,$P17)</f>
        <v>6986</v>
      </c>
      <c r="G17">
        <f>INDEX(All!$G$2:$G$532,$P17)</f>
        <v>7000</v>
      </c>
      <c r="H17" s="11">
        <f>IF(OR(INDEX(All!$D$2:$D$532,$P17)="Local",INDEX(All!$D$2:$D$532,$P17)="Local / LUPC"),INDEX(All!$H$2:$H$532,$P17),"")</f>
        <v>0</v>
      </c>
      <c r="I17" s="11">
        <f>IF(OR(INDEX(All!$D$2:$D$532,$P17)="Local",INDEX(All!$D$2:$D$532,$P17)="Local / LUPC"),INDEX(All!$I$2:$I$532,$P17),IF(INDEX(All!$D$2:$D$532,$P17)="Census",INDEX(All!$Y$2:$Y$532,$P17),""))</f>
        <v>15</v>
      </c>
      <c r="J17" s="11">
        <f>IF(OR(INDEX(All!$D$2:$D$532,$P17)="Local",INDEX(All!$D$2:$D$532,$P17)="Local / LUPC"),INDEX(All!$J$2:$J$532,$P17),IF(INDEX(All!$D$2:$D$532,$P17)="Census",INDEX(All!$AA$2:$AA$532,$P17),""))</f>
        <v>1</v>
      </c>
      <c r="K17" s="11">
        <f>IF(OR(INDEX(All!$D$2:$D$532,$P17)="Local",INDEX(All!$D$2:$D$532,$P17)="Local / LUPC"),INDEX(All!$K$2:$K$532,$P17),IF(INDEX(All!$D$2:$D$532,$P17)="Census",INDEX(All!$AB$2:$AB$532,$P17),""))</f>
        <v>0</v>
      </c>
      <c r="L17" s="11">
        <f>IF(OR(INDEX(All!$D$2:$D$532,$P17)="Local",INDEX(All!$D$2:$D$532,$P17)="Local / LUPC"),INDEX(All!$L$2:$L$532,$P17),IF(INDEX(All!$D$2:$D$532,$P17)="Census",INDEX(All!$AC$2:$AC$532,$P17),""))</f>
        <v>0</v>
      </c>
      <c r="M17" s="11">
        <f>IF(OR(INDEX(All!$D$2:$D$532,$P17)="Local",INDEX(All!$D$2:$D$532,$P17)="Local / LUPC"),INDEX(All!$M$2:$M$532,$P17),IF(INDEX(All!$D$2:$D$532,$P17)="Census",INDEX(All!$X$2:$X$532,$P17),""))</f>
        <v>16</v>
      </c>
      <c r="N17" s="11">
        <f>IF(OR(INDEX(All!$D$2:$D$532,$P17)="Local",INDEX(All!$D$2:$D$532,$P17)="Local / LUPC"),INDEX(All!$N$2:$N$532,$P17),"")</f>
        <v>0</v>
      </c>
      <c r="O17" s="11">
        <f>INDEX(All!$V$2:$V$532,$P17)</f>
        <v>5</v>
      </c>
      <c r="P17">
        <f>MATCH($A17&amp;"|"&amp;$B17,INDEX(All!$A$2:$A$532&amp;"|"&amp;All!$B$2:$B$532,0),0)</f>
        <v>34</v>
      </c>
    </row>
    <row r="18" spans="1:16" x14ac:dyDescent="0.2">
      <c r="A18" s="8" t="s">
        <v>118</v>
      </c>
      <c r="B18" s="9" t="s">
        <v>64</v>
      </c>
      <c r="C18" s="9" t="str">
        <f>INDEX(All!$C$2:$C$532,$P18)</f>
        <v>Kennebec Valley Council of Governments (KVCOG)</v>
      </c>
      <c r="D18" s="9" t="str">
        <f>INDEX(All!$D$2:$D$532,$P18)</f>
        <v>Local</v>
      </c>
      <c r="E18" s="9" t="str">
        <f>INDEX(All!$E$2:$E$532,$P18)</f>
        <v>No</v>
      </c>
      <c r="F18" s="12">
        <f>INDEX(All!$F$2:$F$532,$P18)</f>
        <v>3351</v>
      </c>
      <c r="G18">
        <f>INDEX(All!$G$2:$G$532,$P18)</f>
        <v>3512</v>
      </c>
      <c r="H18" s="9">
        <f>IF(OR(INDEX(All!$D$2:$D$532,$P18)="Local",INDEX(All!$D$2:$D$532,$P18)="Local / LUPC"),INDEX(All!$H$2:$H$532,$P18),"")</f>
        <v>1</v>
      </c>
      <c r="I18" s="9">
        <f>IF(OR(INDEX(All!$D$2:$D$532,$P18)="Local",INDEX(All!$D$2:$D$532,$P18)="Local / LUPC"),INDEX(All!$I$2:$I$532,$P18),IF(INDEX(All!$D$2:$D$532,$P18)="Census",INDEX(All!$Y$2:$Y$532,$P18),""))</f>
        <v>35</v>
      </c>
      <c r="J18" s="9">
        <f>IF(OR(INDEX(All!$D$2:$D$532,$P18)="Local",INDEX(All!$D$2:$D$532,$P18)="Local / LUPC"),INDEX(All!$J$2:$J$532,$P18),IF(INDEX(All!$D$2:$D$532,$P18)="Census",INDEX(All!$AA$2:$AA$532,$P18),""))</f>
        <v>0</v>
      </c>
      <c r="K18" s="9">
        <f>IF(OR(INDEX(All!$D$2:$D$532,$P18)="Local",INDEX(All!$D$2:$D$532,$P18)="Local / LUPC"),INDEX(All!$K$2:$K$532,$P18),IF(INDEX(All!$D$2:$D$532,$P18)="Census",INDEX(All!$AB$2:$AB$532,$P18),""))</f>
        <v>1</v>
      </c>
      <c r="L18" s="9">
        <f>IF(OR(INDEX(All!$D$2:$D$532,$P18)="Local",INDEX(All!$D$2:$D$532,$P18)="Local / LUPC"),INDEX(All!$L$2:$L$532,$P18),IF(INDEX(All!$D$2:$D$532,$P18)="Census",INDEX(All!$AC$2:$AC$532,$P18),""))</f>
        <v>0</v>
      </c>
      <c r="M18" s="9">
        <f>IF(OR(INDEX(All!$D$2:$D$532,$P18)="Local",INDEX(All!$D$2:$D$532,$P18)="Local / LUPC"),INDEX(All!$M$2:$M$532,$P18),IF(INDEX(All!$D$2:$D$532,$P18)="Census",INDEX(All!$X$2:$X$532,$P18),""))</f>
        <v>37</v>
      </c>
      <c r="N18" s="9">
        <f>IF(OR(INDEX(All!$D$2:$D$532,$P18)="Local",INDEX(All!$D$2:$D$532,$P18)="Local / LUPC"),INDEX(All!$N$2:$N$532,$P18),"")</f>
        <v>0</v>
      </c>
      <c r="O18" s="9">
        <f>INDEX(All!$V$2:$V$532,$P18)</f>
        <v>0</v>
      </c>
      <c r="P18">
        <f>MATCH($A18&amp;"|"&amp;$B18,INDEX(All!$A$2:$A$532&amp;"|"&amp;All!$B$2:$B$532,0),0)</f>
        <v>35</v>
      </c>
    </row>
    <row r="19" spans="1:16" x14ac:dyDescent="0.2">
      <c r="A19" s="10" t="s">
        <v>119</v>
      </c>
      <c r="B19" s="11" t="s">
        <v>116</v>
      </c>
      <c r="C19" s="11" t="str">
        <f>INDEX(All!$C$2:$C$532,$P19)</f>
        <v>Midcoast Council of Governments (MCOG)</v>
      </c>
      <c r="D19" s="11" t="str">
        <f>INDEX(All!$D$2:$D$532,$P19)</f>
        <v>Local</v>
      </c>
      <c r="E19" s="11" t="str">
        <f>INDEX(All!$E$2:$E$532,$P19)</f>
        <v>No</v>
      </c>
      <c r="F19" s="13">
        <f>INDEX(All!$F$2:$F$532,$P19)</f>
        <v>876</v>
      </c>
      <c r="G19">
        <f>INDEX(All!$G$2:$G$532,$P19)</f>
        <v>1014</v>
      </c>
      <c r="H19" s="11">
        <f>IF(OR(INDEX(All!$D$2:$D$532,$P19)="Local",INDEX(All!$D$2:$D$532,$P19)="Local / LUPC"),INDEX(All!$H$2:$H$532,$P19),"")</f>
        <v>0</v>
      </c>
      <c r="I19" s="11">
        <f>IF(OR(INDEX(All!$D$2:$D$532,$P19)="Local",INDEX(All!$D$2:$D$532,$P19)="Local / LUPC"),INDEX(All!$I$2:$I$532,$P19),IF(INDEX(All!$D$2:$D$532,$P19)="Census",INDEX(All!$Y$2:$Y$532,$P19),""))</f>
        <v>6</v>
      </c>
      <c r="J19" s="11">
        <f>IF(OR(INDEX(All!$D$2:$D$532,$P19)="Local",INDEX(All!$D$2:$D$532,$P19)="Local / LUPC"),INDEX(All!$J$2:$J$532,$P19),IF(INDEX(All!$D$2:$D$532,$P19)="Census",INDEX(All!$AA$2:$AA$532,$P19),""))</f>
        <v>0</v>
      </c>
      <c r="K19" s="11">
        <f>IF(OR(INDEX(All!$D$2:$D$532,$P19)="Local",INDEX(All!$D$2:$D$532,$P19)="Local / LUPC"),INDEX(All!$K$2:$K$532,$P19),IF(INDEX(All!$D$2:$D$532,$P19)="Census",INDEX(All!$AB$2:$AB$532,$P19),""))</f>
        <v>1</v>
      </c>
      <c r="L19" s="11">
        <f>IF(OR(INDEX(All!$D$2:$D$532,$P19)="Local",INDEX(All!$D$2:$D$532,$P19)="Local / LUPC"),INDEX(All!$L$2:$L$532,$P19),IF(INDEX(All!$D$2:$D$532,$P19)="Census",INDEX(All!$AC$2:$AC$532,$P19),""))</f>
        <v>0</v>
      </c>
      <c r="M19" s="11">
        <f>IF(OR(INDEX(All!$D$2:$D$532,$P19)="Local",INDEX(All!$D$2:$D$532,$P19)="Local / LUPC"),INDEX(All!$M$2:$M$532,$P19),IF(INDEX(All!$D$2:$D$532,$P19)="Census",INDEX(All!$X$2:$X$532,$P19),""))</f>
        <v>7</v>
      </c>
      <c r="N19" s="11">
        <f>IF(OR(INDEX(All!$D$2:$D$532,$P19)="Local",INDEX(All!$D$2:$D$532,$P19)="Local / LUPC"),INDEX(All!$N$2:$N$532,$P19),"")</f>
        <v>0</v>
      </c>
      <c r="O19" s="11">
        <f>INDEX(All!$V$2:$V$532,$P19)</f>
        <v>0</v>
      </c>
      <c r="P19">
        <f>MATCH($A19&amp;"|"&amp;$B19,INDEX(All!$A$2:$A$532&amp;"|"&amp;All!$B$2:$B$532,0),0)</f>
        <v>36</v>
      </c>
    </row>
    <row r="20" spans="1:16" x14ac:dyDescent="0.2">
      <c r="A20" s="8" t="s">
        <v>121</v>
      </c>
      <c r="B20" s="9" t="s">
        <v>59</v>
      </c>
      <c r="C20" s="9" t="str">
        <f>INDEX(All!$C$2:$C$532,$P20)</f>
        <v>Southern Maine Planning and Development Commission (SMPDC)</v>
      </c>
      <c r="D20" s="9" t="str">
        <f>INDEX(All!$D$2:$D$532,$P20)</f>
        <v>Local</v>
      </c>
      <c r="E20" s="9" t="str">
        <f>INDEX(All!$E$2:$E$532,$P20)</f>
        <v>Yes</v>
      </c>
      <c r="F20" s="12">
        <f>INDEX(All!$F$2:$F$532,$P20)</f>
        <v>8175</v>
      </c>
      <c r="G20">
        <f>INDEX(All!$G$2:$G$532,$P20)</f>
        <v>8358</v>
      </c>
      <c r="H20" s="9">
        <f>IF(OR(INDEX(All!$D$2:$D$532,$P20)="Local",INDEX(All!$D$2:$D$532,$P20)="Local / LUPC"),INDEX(All!$H$2:$H$532,$P20),"")</f>
        <v>9</v>
      </c>
      <c r="I20" s="9">
        <f>IF(OR(INDEX(All!$D$2:$D$532,$P20)="Local",INDEX(All!$D$2:$D$532,$P20)="Local / LUPC"),INDEX(All!$I$2:$I$532,$P20),IF(INDEX(All!$D$2:$D$532,$P20)="Census",INDEX(All!$Y$2:$Y$532,$P20),""))</f>
        <v>56</v>
      </c>
      <c r="J20" s="9">
        <f>IF(OR(INDEX(All!$D$2:$D$532,$P20)="Local",INDEX(All!$D$2:$D$532,$P20)="Local / LUPC"),INDEX(All!$J$2:$J$532,$P20),IF(INDEX(All!$D$2:$D$532,$P20)="Census",INDEX(All!$AA$2:$AA$532,$P20),""))</f>
        <v>0</v>
      </c>
      <c r="K20" s="9">
        <f>IF(OR(INDEX(All!$D$2:$D$532,$P20)="Local",INDEX(All!$D$2:$D$532,$P20)="Local / LUPC"),INDEX(All!$K$2:$K$532,$P20),IF(INDEX(All!$D$2:$D$532,$P20)="Census",INDEX(All!$AB$2:$AB$532,$P20),""))</f>
        <v>0</v>
      </c>
      <c r="L20" s="9">
        <f>IF(OR(INDEX(All!$D$2:$D$532,$P20)="Local",INDEX(All!$D$2:$D$532,$P20)="Local / LUPC"),INDEX(All!$L$2:$L$532,$P20),IF(INDEX(All!$D$2:$D$532,$P20)="Census",INDEX(All!$AC$2:$AC$532,$P20),""))</f>
        <v>0</v>
      </c>
      <c r="M20" s="9">
        <f>IF(OR(INDEX(All!$D$2:$D$532,$P20)="Local",INDEX(All!$D$2:$D$532,$P20)="Local / LUPC"),INDEX(All!$M$2:$M$532,$P20),IF(INDEX(All!$D$2:$D$532,$P20)="Census",INDEX(All!$X$2:$X$532,$P20),""))</f>
        <v>65</v>
      </c>
      <c r="N20" s="9">
        <f>IF(OR(INDEX(All!$D$2:$D$532,$P20)="Local",INDEX(All!$D$2:$D$532,$P20)="Local / LUPC"),INDEX(All!$N$2:$N$532,$P20),"")</f>
        <v>0</v>
      </c>
      <c r="O20" s="9">
        <f>INDEX(All!$V$2:$V$532,$P20)</f>
        <v>8</v>
      </c>
      <c r="P20">
        <f>MATCH($A20&amp;"|"&amp;$B20,INDEX(All!$A$2:$A$532&amp;"|"&amp;All!$B$2:$B$532,0),0)</f>
        <v>38</v>
      </c>
    </row>
    <row r="21" spans="1:16" x14ac:dyDescent="0.2">
      <c r="A21" s="10" t="s">
        <v>122</v>
      </c>
      <c r="B21" s="11" t="s">
        <v>77</v>
      </c>
      <c r="C21" s="11" t="str">
        <f>INDEX(All!$C$2:$C$532,$P21)</f>
        <v>Androscoggin Valley Council of Governments (AVCOG)</v>
      </c>
      <c r="D21" s="11" t="str">
        <f>INDEX(All!$D$2:$D$532,$P21)</f>
        <v>Local</v>
      </c>
      <c r="E21" s="11" t="str">
        <f>INDEX(All!$E$2:$E$532,$P21)</f>
        <v>No</v>
      </c>
      <c r="F21" s="13">
        <f>INDEX(All!$F$2:$F$532,$P21)</f>
        <v>2617</v>
      </c>
      <c r="G21">
        <f>INDEX(All!$G$2:$G$532,$P21)</f>
        <v>2716</v>
      </c>
      <c r="H21" s="11">
        <f>IF(OR(INDEX(All!$D$2:$D$532,$P21)="Local",INDEX(All!$D$2:$D$532,$P21)="Local / LUPC"),INDEX(All!$H$2:$H$532,$P21),"")</f>
        <v>0</v>
      </c>
      <c r="I21" s="11">
        <f>IF(OR(INDEX(All!$D$2:$D$532,$P21)="Local",INDEX(All!$D$2:$D$532,$P21)="Local / LUPC"),INDEX(All!$I$2:$I$532,$P21),IF(INDEX(All!$D$2:$D$532,$P21)="Census",INDEX(All!$Y$2:$Y$532,$P21),""))</f>
        <v>28</v>
      </c>
      <c r="J21" s="11">
        <f>IF(OR(INDEX(All!$D$2:$D$532,$P21)="Local",INDEX(All!$D$2:$D$532,$P21)="Local / LUPC"),INDEX(All!$J$2:$J$532,$P21),IF(INDEX(All!$D$2:$D$532,$P21)="Census",INDEX(All!$AA$2:$AA$532,$P21),""))</f>
        <v>0</v>
      </c>
      <c r="K21" s="11">
        <f>IF(OR(INDEX(All!$D$2:$D$532,$P21)="Local",INDEX(All!$D$2:$D$532,$P21)="Local / LUPC"),INDEX(All!$K$2:$K$532,$P21),IF(INDEX(All!$D$2:$D$532,$P21)="Census",INDEX(All!$AB$2:$AB$532,$P21),""))</f>
        <v>0</v>
      </c>
      <c r="L21" s="11">
        <f>IF(OR(INDEX(All!$D$2:$D$532,$P21)="Local",INDEX(All!$D$2:$D$532,$P21)="Local / LUPC"),INDEX(All!$L$2:$L$532,$P21),IF(INDEX(All!$D$2:$D$532,$P21)="Census",INDEX(All!$AC$2:$AC$532,$P21),""))</f>
        <v>1</v>
      </c>
      <c r="M21" s="11">
        <f>IF(OR(INDEX(All!$D$2:$D$532,$P21)="Local",INDEX(All!$D$2:$D$532,$P21)="Local / LUPC"),INDEX(All!$M$2:$M$532,$P21),IF(INDEX(All!$D$2:$D$532,$P21)="Census",INDEX(All!$X$2:$X$532,$P21),""))</f>
        <v>29</v>
      </c>
      <c r="N21" s="11">
        <f>IF(OR(INDEX(All!$D$2:$D$532,$P21)="Local",INDEX(All!$D$2:$D$532,$P21)="Local / LUPC"),INDEX(All!$N$2:$N$532,$P21),"")</f>
        <v>0</v>
      </c>
      <c r="O21" s="11">
        <f>INDEX(All!$V$2:$V$532,$P21)</f>
        <v>0</v>
      </c>
      <c r="P21">
        <f>MATCH($A21&amp;"|"&amp;$B21,INDEX(All!$A$2:$A$532&amp;"|"&amp;All!$B$2:$B$532,0),0)</f>
        <v>39</v>
      </c>
    </row>
    <row r="22" spans="1:16" x14ac:dyDescent="0.2">
      <c r="A22" s="8" t="s">
        <v>123</v>
      </c>
      <c r="B22" s="9" t="s">
        <v>59</v>
      </c>
      <c r="C22" s="9" t="str">
        <f>INDEX(All!$C$2:$C$532,$P22)</f>
        <v>Southern Maine Planning and Development Commission (SMPDC)</v>
      </c>
      <c r="D22" s="9" t="str">
        <f>INDEX(All!$D$2:$D$532,$P22)</f>
        <v>Local</v>
      </c>
      <c r="E22" s="9" t="str">
        <f>INDEX(All!$E$2:$E$532,$P22)</f>
        <v>Yes</v>
      </c>
      <c r="F22" s="12">
        <f>INDEX(All!$F$2:$F$532,$P22)</f>
        <v>22498</v>
      </c>
      <c r="G22">
        <f>INDEX(All!$G$2:$G$532,$P22)</f>
        <v>22442</v>
      </c>
      <c r="H22" s="9">
        <f>IF(OR(INDEX(All!$D$2:$D$532,$P22)="Local",INDEX(All!$D$2:$D$532,$P22)="Local / LUPC"),INDEX(All!$H$2:$H$532,$P22),"")</f>
        <v>12</v>
      </c>
      <c r="I22" s="9">
        <f>IF(OR(INDEX(All!$D$2:$D$532,$P22)="Local",INDEX(All!$D$2:$D$532,$P22)="Local / LUPC"),INDEX(All!$I$2:$I$532,$P22),IF(INDEX(All!$D$2:$D$532,$P22)="Census",INDEX(All!$Y$2:$Y$532,$P22),""))</f>
        <v>33</v>
      </c>
      <c r="J22" s="9">
        <f>IF(OR(INDEX(All!$D$2:$D$532,$P22)="Local",INDEX(All!$D$2:$D$532,$P22)="Local / LUPC"),INDEX(All!$J$2:$J$532,$P22),IF(INDEX(All!$D$2:$D$532,$P22)="Census",INDEX(All!$AA$2:$AA$532,$P22),""))</f>
        <v>6</v>
      </c>
      <c r="K22" s="9">
        <f>IF(OR(INDEX(All!$D$2:$D$532,$P22)="Local",INDEX(All!$D$2:$D$532,$P22)="Local / LUPC"),INDEX(All!$K$2:$K$532,$P22),IF(INDEX(All!$D$2:$D$532,$P22)="Census",INDEX(All!$AB$2:$AB$532,$P22),""))</f>
        <v>0</v>
      </c>
      <c r="L22" s="9">
        <f>IF(OR(INDEX(All!$D$2:$D$532,$P22)="Local",INDEX(All!$D$2:$D$532,$P22)="Local / LUPC"),INDEX(All!$L$2:$L$532,$P22),IF(INDEX(All!$D$2:$D$532,$P22)="Census",INDEX(All!$AC$2:$AC$532,$P22),""))</f>
        <v>169</v>
      </c>
      <c r="M22" s="9">
        <f>IF(OR(INDEX(All!$D$2:$D$532,$P22)="Local",INDEX(All!$D$2:$D$532,$P22)="Local / LUPC"),INDEX(All!$M$2:$M$532,$P22),IF(INDEX(All!$D$2:$D$532,$P22)="Census",INDEX(All!$X$2:$X$532,$P22),""))</f>
        <v>220</v>
      </c>
      <c r="N22" s="9">
        <f>IF(OR(INDEX(All!$D$2:$D$532,$P22)="Local",INDEX(All!$D$2:$D$532,$P22)="Local / LUPC"),INDEX(All!$N$2:$N$532,$P22),"")</f>
        <v>49</v>
      </c>
      <c r="O22" s="9">
        <f>INDEX(All!$V$2:$V$532,$P22)</f>
        <v>0</v>
      </c>
      <c r="P22">
        <f>MATCH($A22&amp;"|"&amp;$B22,INDEX(All!$A$2:$A$532&amp;"|"&amp;All!$B$2:$B$532,0),0)</f>
        <v>40</v>
      </c>
    </row>
    <row r="23" spans="1:16" x14ac:dyDescent="0.2">
      <c r="A23" s="10" t="s">
        <v>126</v>
      </c>
      <c r="B23" s="11" t="s">
        <v>55</v>
      </c>
      <c r="C23" s="11">
        <f>INDEX(All!$C$2:$C$532,$P23)</f>
        <v>0</v>
      </c>
      <c r="D23" s="11" t="str">
        <f>INDEX(All!$D$2:$D$532,$P23)</f>
        <v>Local / LUPC</v>
      </c>
      <c r="E23" s="11" t="str">
        <f>INDEX(All!$E$2:$E$532,$P23)</f>
        <v>No</v>
      </c>
      <c r="F23" s="13">
        <f>INDEX(All!$F$2:$F$532,$P23)</f>
        <v>81</v>
      </c>
      <c r="G23">
        <f>INDEX(All!$G$2:$G$532,$P23)</f>
        <v>92</v>
      </c>
      <c r="H23" s="11">
        <f>IF(OR(INDEX(All!$D$2:$D$532,$P23)="Local",INDEX(All!$D$2:$D$532,$P23)="Local / LUPC"),INDEX(All!$H$2:$H$532,$P23),"")</f>
        <v>0</v>
      </c>
      <c r="I23" s="11">
        <f>IF(OR(INDEX(All!$D$2:$D$532,$P23)="Local",INDEX(All!$D$2:$D$532,$P23)="Local / LUPC"),INDEX(All!$I$2:$I$532,$P23),IF(INDEX(All!$D$2:$D$532,$P23)="Census",INDEX(All!$Y$2:$Y$532,$P23),""))</f>
        <v>0</v>
      </c>
      <c r="J23" s="11">
        <f>IF(OR(INDEX(All!$D$2:$D$532,$P23)="Local",INDEX(All!$D$2:$D$532,$P23)="Local / LUPC"),INDEX(All!$J$2:$J$532,$P23),IF(INDEX(All!$D$2:$D$532,$P23)="Census",INDEX(All!$AA$2:$AA$532,$P23),""))</f>
        <v>0</v>
      </c>
      <c r="K23" s="11">
        <f>IF(OR(INDEX(All!$D$2:$D$532,$P23)="Local",INDEX(All!$D$2:$D$532,$P23)="Local / LUPC"),INDEX(All!$K$2:$K$532,$P23),IF(INDEX(All!$D$2:$D$532,$P23)="Census",INDEX(All!$AB$2:$AB$532,$P23),""))</f>
        <v>0</v>
      </c>
      <c r="L23" s="11">
        <f>IF(OR(INDEX(All!$D$2:$D$532,$P23)="Local",INDEX(All!$D$2:$D$532,$P23)="Local / LUPC"),INDEX(All!$L$2:$L$532,$P23),IF(INDEX(All!$D$2:$D$532,$P23)="Census",INDEX(All!$AC$2:$AC$532,$P23),""))</f>
        <v>0</v>
      </c>
      <c r="M23" s="11">
        <f>IF(OR(INDEX(All!$D$2:$D$532,$P23)="Local",INDEX(All!$D$2:$D$532,$P23)="Local / LUPC"),INDEX(All!$M$2:$M$532,$P23),IF(INDEX(All!$D$2:$D$532,$P23)="Census",INDEX(All!$X$2:$X$532,$P23),""))</f>
        <v>2</v>
      </c>
      <c r="N23" s="11">
        <f>IF(OR(INDEX(All!$D$2:$D$532,$P23)="Local",INDEX(All!$D$2:$D$532,$P23)="Local / LUPC"),INDEX(All!$N$2:$N$532,$P23),"")</f>
        <v>0</v>
      </c>
      <c r="O23" s="11">
        <f>INDEX(All!$V$2:$V$532,$P23)</f>
        <v>0</v>
      </c>
      <c r="P23">
        <f>MATCH($A23&amp;"|"&amp;$B23,INDEX(All!$A$2:$A$532&amp;"|"&amp;All!$B$2:$B$532,0),0)</f>
        <v>43</v>
      </c>
    </row>
    <row r="24" spans="1:16" x14ac:dyDescent="0.2">
      <c r="A24" s="8" t="s">
        <v>130</v>
      </c>
      <c r="B24" s="9" t="s">
        <v>87</v>
      </c>
      <c r="C24" s="9" t="str">
        <f>INDEX(All!$C$2:$C$532,$P24)</f>
        <v>Androscoggin Valley Council of Governments (AVCOG)</v>
      </c>
      <c r="D24" s="9" t="str">
        <f>INDEX(All!$D$2:$D$532,$P24)</f>
        <v>Local</v>
      </c>
      <c r="E24" s="9" t="str">
        <f>INDEX(All!$E$2:$E$532,$P24)</f>
        <v>No</v>
      </c>
      <c r="F24" s="12">
        <f>INDEX(All!$F$2:$F$532,$P24)</f>
        <v>3188</v>
      </c>
      <c r="G24">
        <f>INDEX(All!$G$2:$G$532,$P24)</f>
        <v>3242</v>
      </c>
      <c r="H24" s="9">
        <f>IF(OR(INDEX(All!$D$2:$D$532,$P24)="Local",INDEX(All!$D$2:$D$532,$P24)="Local / LUPC"),INDEX(All!$H$2:$H$532,$P24),"")</f>
        <v>2</v>
      </c>
      <c r="I24" s="9">
        <f>IF(OR(INDEX(All!$D$2:$D$532,$P24)="Local",INDEX(All!$D$2:$D$532,$P24)="Local / LUPC"),INDEX(All!$I$2:$I$532,$P24),IF(INDEX(All!$D$2:$D$532,$P24)="Census",INDEX(All!$Y$2:$Y$532,$P24),""))</f>
        <v>4</v>
      </c>
      <c r="J24" s="9">
        <f>IF(OR(INDEX(All!$D$2:$D$532,$P24)="Local",INDEX(All!$D$2:$D$532,$P24)="Local / LUPC"),INDEX(All!$J$2:$J$532,$P24),IF(INDEX(All!$D$2:$D$532,$P24)="Census",INDEX(All!$AA$2:$AA$532,$P24),""))</f>
        <v>0</v>
      </c>
      <c r="K24" s="9">
        <f>IF(OR(INDEX(All!$D$2:$D$532,$P24)="Local",INDEX(All!$D$2:$D$532,$P24)="Local / LUPC"),INDEX(All!$K$2:$K$532,$P24),IF(INDEX(All!$D$2:$D$532,$P24)="Census",INDEX(All!$AB$2:$AB$532,$P24),""))</f>
        <v>0</v>
      </c>
      <c r="L24" s="9">
        <f>IF(OR(INDEX(All!$D$2:$D$532,$P24)="Local",INDEX(All!$D$2:$D$532,$P24)="Local / LUPC"),INDEX(All!$L$2:$L$532,$P24),IF(INDEX(All!$D$2:$D$532,$P24)="Census",INDEX(All!$AC$2:$AC$532,$P24),""))</f>
        <v>0</v>
      </c>
      <c r="M24" s="9">
        <f>IF(OR(INDEX(All!$D$2:$D$532,$P24)="Local",INDEX(All!$D$2:$D$532,$P24)="Local / LUPC"),INDEX(All!$M$2:$M$532,$P24),IF(INDEX(All!$D$2:$D$532,$P24)="Census",INDEX(All!$X$2:$X$532,$P24),""))</f>
        <v>6</v>
      </c>
      <c r="N24" s="9">
        <f>IF(OR(INDEX(All!$D$2:$D$532,$P24)="Local",INDEX(All!$D$2:$D$532,$P24)="Local / LUPC"),INDEX(All!$N$2:$N$532,$P24),"")</f>
        <v>0</v>
      </c>
      <c r="O24" s="9">
        <f>INDEX(All!$V$2:$V$532,$P24)</f>
        <v>0</v>
      </c>
      <c r="P24">
        <f>MATCH($A24&amp;"|"&amp;$B24,INDEX(All!$A$2:$A$532&amp;"|"&amp;All!$B$2:$B$532,0),0)</f>
        <v>47</v>
      </c>
    </row>
    <row r="25" spans="1:16" x14ac:dyDescent="0.2">
      <c r="A25" s="10" t="s">
        <v>131</v>
      </c>
      <c r="B25" s="11" t="s">
        <v>87</v>
      </c>
      <c r="C25" s="11" t="str">
        <f>INDEX(All!$C$2:$C$532,$P25)</f>
        <v>Midcoast Council of Governments (MCOG)</v>
      </c>
      <c r="D25" s="11" t="str">
        <f>INDEX(All!$D$2:$D$532,$P25)</f>
        <v>Local</v>
      </c>
      <c r="E25" s="11" t="str">
        <f>INDEX(All!$E$2:$E$532,$P25)</f>
        <v>No</v>
      </c>
      <c r="F25" s="13">
        <f>INDEX(All!$F$2:$F$532,$P25)</f>
        <v>3142</v>
      </c>
      <c r="G25">
        <f>INDEX(All!$G$2:$G$532,$P25)</f>
        <v>3192</v>
      </c>
      <c r="H25" s="11">
        <f>IF(OR(INDEX(All!$D$2:$D$532,$P25)="Local",INDEX(All!$D$2:$D$532,$P25)="Local / LUPC"),INDEX(All!$H$2:$H$532,$P25),"")</f>
        <v>4</v>
      </c>
      <c r="I25" s="11">
        <f>IF(OR(INDEX(All!$D$2:$D$532,$P25)="Local",INDEX(All!$D$2:$D$532,$P25)="Local / LUPC"),INDEX(All!$I$2:$I$532,$P25),IF(INDEX(All!$D$2:$D$532,$P25)="Census",INDEX(All!$Y$2:$Y$532,$P25),""))</f>
        <v>15</v>
      </c>
      <c r="J25" s="11">
        <f>IF(OR(INDEX(All!$D$2:$D$532,$P25)="Local",INDEX(All!$D$2:$D$532,$P25)="Local / LUPC"),INDEX(All!$J$2:$J$532,$P25),IF(INDEX(All!$D$2:$D$532,$P25)="Census",INDEX(All!$AA$2:$AA$532,$P25),""))</f>
        <v>0</v>
      </c>
      <c r="K25" s="11">
        <f>IF(OR(INDEX(All!$D$2:$D$532,$P25)="Local",INDEX(All!$D$2:$D$532,$P25)="Local / LUPC"),INDEX(All!$K$2:$K$532,$P25),IF(INDEX(All!$D$2:$D$532,$P25)="Census",INDEX(All!$AB$2:$AB$532,$P25),""))</f>
        <v>0</v>
      </c>
      <c r="L25" s="11">
        <f>IF(OR(INDEX(All!$D$2:$D$532,$P25)="Local",INDEX(All!$D$2:$D$532,$P25)="Local / LUPC"),INDEX(All!$L$2:$L$532,$P25),IF(INDEX(All!$D$2:$D$532,$P25)="Census",INDEX(All!$AC$2:$AC$532,$P25),""))</f>
        <v>2</v>
      </c>
      <c r="M25" s="11">
        <f>IF(OR(INDEX(All!$D$2:$D$532,$P25)="Local",INDEX(All!$D$2:$D$532,$P25)="Local / LUPC"),INDEX(All!$M$2:$M$532,$P25),IF(INDEX(All!$D$2:$D$532,$P25)="Census",INDEX(All!$X$2:$X$532,$P25),""))</f>
        <v>21</v>
      </c>
      <c r="N25" s="11">
        <f>IF(OR(INDEX(All!$D$2:$D$532,$P25)="Local",INDEX(All!$D$2:$D$532,$P25)="Local / LUPC"),INDEX(All!$N$2:$N$532,$P25),"")</f>
        <v>0</v>
      </c>
      <c r="O25" s="11">
        <f>INDEX(All!$V$2:$V$532,$P25)</f>
        <v>4</v>
      </c>
      <c r="P25">
        <f>MATCH($A25&amp;"|"&amp;$B25,INDEX(All!$A$2:$A$532&amp;"|"&amp;All!$B$2:$B$532,0),0)</f>
        <v>48</v>
      </c>
    </row>
    <row r="26" spans="1:16" x14ac:dyDescent="0.2">
      <c r="A26" s="8" t="s">
        <v>134</v>
      </c>
      <c r="B26" s="9" t="s">
        <v>72</v>
      </c>
      <c r="C26" s="9" t="str">
        <f>INDEX(All!$C$2:$C$532,$P26)</f>
        <v>Eastern Maine Development Corporation (EMDC)</v>
      </c>
      <c r="D26" s="9" t="str">
        <f>INDEX(All!$D$2:$D$532,$P26)</f>
        <v>Local</v>
      </c>
      <c r="E26" s="9" t="str">
        <f>INDEX(All!$E$2:$E$532,$P26)</f>
        <v>No</v>
      </c>
      <c r="F26" s="12">
        <f>INDEX(All!$F$2:$F$532,$P26)</f>
        <v>1645</v>
      </c>
      <c r="G26">
        <f>INDEX(All!$G$2:$G$532,$P26)</f>
        <v>1575</v>
      </c>
      <c r="H26" s="9">
        <f>IF(OR(INDEX(All!$D$2:$D$532,$P26)="Local",INDEX(All!$D$2:$D$532,$P26)="Local / LUPC"),INDEX(All!$H$2:$H$532,$P26),"")</f>
        <v>1</v>
      </c>
      <c r="I26" s="9">
        <f>IF(OR(INDEX(All!$D$2:$D$532,$P26)="Local",INDEX(All!$D$2:$D$532,$P26)="Local / LUPC"),INDEX(All!$I$2:$I$532,$P26),IF(INDEX(All!$D$2:$D$532,$P26)="Census",INDEX(All!$Y$2:$Y$532,$P26),""))</f>
        <v>5</v>
      </c>
      <c r="J26" s="9">
        <f>IF(OR(INDEX(All!$D$2:$D$532,$P26)="Local",INDEX(All!$D$2:$D$532,$P26)="Local / LUPC"),INDEX(All!$J$2:$J$532,$P26),IF(INDEX(All!$D$2:$D$532,$P26)="Census",INDEX(All!$AA$2:$AA$532,$P26),""))</f>
        <v>0</v>
      </c>
      <c r="K26" s="9">
        <f>IF(OR(INDEX(All!$D$2:$D$532,$P26)="Local",INDEX(All!$D$2:$D$532,$P26)="Local / LUPC"),INDEX(All!$K$2:$K$532,$P26),IF(INDEX(All!$D$2:$D$532,$P26)="Census",INDEX(All!$AB$2:$AB$532,$P26),""))</f>
        <v>0</v>
      </c>
      <c r="L26" s="9">
        <f>IF(OR(INDEX(All!$D$2:$D$532,$P26)="Local",INDEX(All!$D$2:$D$532,$P26)="Local / LUPC"),INDEX(All!$L$2:$L$532,$P26),IF(INDEX(All!$D$2:$D$532,$P26)="Census",INDEX(All!$AC$2:$AC$532,$P26),""))</f>
        <v>0</v>
      </c>
      <c r="M26" s="9">
        <f>IF(OR(INDEX(All!$D$2:$D$532,$P26)="Local",INDEX(All!$D$2:$D$532,$P26)="Local / LUPC"),INDEX(All!$M$2:$M$532,$P26),IF(INDEX(All!$D$2:$D$532,$P26)="Census",INDEX(All!$X$2:$X$532,$P26),""))</f>
        <v>6</v>
      </c>
      <c r="N26" s="9">
        <f>IF(OR(INDEX(All!$D$2:$D$532,$P26)="Local",INDEX(All!$D$2:$D$532,$P26)="Local / LUPC"),INDEX(All!$N$2:$N$532,$P26),"")</f>
        <v>0</v>
      </c>
      <c r="O26" s="9">
        <f>INDEX(All!$V$2:$V$532,$P26)</f>
        <v>3</v>
      </c>
      <c r="P26">
        <f>MATCH($A26&amp;"|"&amp;$B26,INDEX(All!$A$2:$A$532&amp;"|"&amp;All!$B$2:$B$532,0),0)</f>
        <v>51</v>
      </c>
    </row>
    <row r="27" spans="1:16" x14ac:dyDescent="0.2">
      <c r="A27" s="10" t="s">
        <v>135</v>
      </c>
      <c r="B27" s="11" t="s">
        <v>70</v>
      </c>
      <c r="C27" s="11" t="str">
        <f>INDEX(All!$C$2:$C$532,$P27)</f>
        <v>Lincoln County Regional Planning Commission (LCRPC)</v>
      </c>
      <c r="D27" s="11" t="str">
        <f>INDEX(All!$D$2:$D$532,$P27)</f>
        <v>Local</v>
      </c>
      <c r="E27" s="11" t="str">
        <f>INDEX(All!$E$2:$E$532,$P27)</f>
        <v>No</v>
      </c>
      <c r="F27" s="13">
        <f>INDEX(All!$F$2:$F$532,$P27)</f>
        <v>917</v>
      </c>
      <c r="G27">
        <f>INDEX(All!$G$2:$G$532,$P27)</f>
        <v>842</v>
      </c>
      <c r="H27" s="11">
        <f>IF(OR(INDEX(All!$D$2:$D$532,$P27)="Local",INDEX(All!$D$2:$D$532,$P27)="Local / LUPC"),INDEX(All!$H$2:$H$532,$P27),"")</f>
        <v>0</v>
      </c>
      <c r="I27" s="11">
        <f>IF(OR(INDEX(All!$D$2:$D$532,$P27)="Local",INDEX(All!$D$2:$D$532,$P27)="Local / LUPC"),INDEX(All!$I$2:$I$532,$P27),IF(INDEX(All!$D$2:$D$532,$P27)="Census",INDEX(All!$Y$2:$Y$532,$P27),""))</f>
        <v>2</v>
      </c>
      <c r="J27" s="11">
        <f>IF(OR(INDEX(All!$D$2:$D$532,$P27)="Local",INDEX(All!$D$2:$D$532,$P27)="Local / LUPC"),INDEX(All!$J$2:$J$532,$P27),IF(INDEX(All!$D$2:$D$532,$P27)="Census",INDEX(All!$AA$2:$AA$532,$P27),""))</f>
        <v>0</v>
      </c>
      <c r="K27" s="11">
        <f>IF(OR(INDEX(All!$D$2:$D$532,$P27)="Local",INDEX(All!$D$2:$D$532,$P27)="Local / LUPC"),INDEX(All!$K$2:$K$532,$P27),IF(INDEX(All!$D$2:$D$532,$P27)="Census",INDEX(All!$AB$2:$AB$532,$P27),""))</f>
        <v>0</v>
      </c>
      <c r="L27" s="11">
        <f>IF(OR(INDEX(All!$D$2:$D$532,$P27)="Local",INDEX(All!$D$2:$D$532,$P27)="Local / LUPC"),INDEX(All!$L$2:$L$532,$P27),IF(INDEX(All!$D$2:$D$532,$P27)="Census",INDEX(All!$AC$2:$AC$532,$P27),""))</f>
        <v>0</v>
      </c>
      <c r="M27" s="11">
        <f>IF(OR(INDEX(All!$D$2:$D$532,$P27)="Local",INDEX(All!$D$2:$D$532,$P27)="Local / LUPC"),INDEX(All!$M$2:$M$532,$P27),IF(INDEX(All!$D$2:$D$532,$P27)="Census",INDEX(All!$X$2:$X$532,$P27),""))</f>
        <v>2</v>
      </c>
      <c r="N27" s="11">
        <f>IF(OR(INDEX(All!$D$2:$D$532,$P27)="Local",INDEX(All!$D$2:$D$532,$P27)="Local / LUPC"),INDEX(All!$N$2:$N$532,$P27),"")</f>
        <v>0</v>
      </c>
      <c r="O27" s="11">
        <f>INDEX(All!$V$2:$V$532,$P27)</f>
        <v>0</v>
      </c>
      <c r="P27">
        <f>MATCH($A27&amp;"|"&amp;$B27,INDEX(All!$A$2:$A$532&amp;"|"&amp;All!$B$2:$B$532,0),0)</f>
        <v>52</v>
      </c>
    </row>
    <row r="28" spans="1:16" x14ac:dyDescent="0.2">
      <c r="A28" s="8" t="s">
        <v>137</v>
      </c>
      <c r="B28" s="9" t="s">
        <v>72</v>
      </c>
      <c r="C28" s="9" t="str">
        <f>INDEX(All!$C$2:$C$532,$P28)</f>
        <v>None / Not Applicable</v>
      </c>
      <c r="D28" s="9" t="str">
        <f>INDEX(All!$D$2:$D$532,$P28)</f>
        <v>Local</v>
      </c>
      <c r="E28" s="9" t="str">
        <f>INDEX(All!$E$2:$E$532,$P28)</f>
        <v>Yes</v>
      </c>
      <c r="F28" s="12">
        <f>INDEX(All!$F$2:$F$532,$P28)</f>
        <v>9652</v>
      </c>
      <c r="G28">
        <f>INDEX(All!$G$2:$G$532,$P28)</f>
        <v>9644</v>
      </c>
      <c r="H28" s="9">
        <f>IF(OR(INDEX(All!$D$2:$D$532,$P28)="Local",INDEX(All!$D$2:$D$532,$P28)="Local / LUPC"),INDEX(All!$H$2:$H$532,$P28),"")</f>
        <v>0</v>
      </c>
      <c r="I28" s="9">
        <f>IF(OR(INDEX(All!$D$2:$D$532,$P28)="Local",INDEX(All!$D$2:$D$532,$P28)="Local / LUPC"),INDEX(All!$I$2:$I$532,$P28),IF(INDEX(All!$D$2:$D$532,$P28)="Census",INDEX(All!$Y$2:$Y$532,$P28),""))</f>
        <v>8</v>
      </c>
      <c r="J28" s="9">
        <f>IF(OR(INDEX(All!$D$2:$D$532,$P28)="Local",INDEX(All!$D$2:$D$532,$P28)="Local / LUPC"),INDEX(All!$J$2:$J$532,$P28),IF(INDEX(All!$D$2:$D$532,$P28)="Census",INDEX(All!$AA$2:$AA$532,$P28),""))</f>
        <v>1</v>
      </c>
      <c r="K28" s="9">
        <f>IF(OR(INDEX(All!$D$2:$D$532,$P28)="Local",INDEX(All!$D$2:$D$532,$P28)="Local / LUPC"),INDEX(All!$K$2:$K$532,$P28),IF(INDEX(All!$D$2:$D$532,$P28)="Census",INDEX(All!$AB$2:$AB$532,$P28),""))</f>
        <v>0</v>
      </c>
      <c r="L28" s="9">
        <f>IF(OR(INDEX(All!$D$2:$D$532,$P28)="Local",INDEX(All!$D$2:$D$532,$P28)="Local / LUPC"),INDEX(All!$L$2:$L$532,$P28),IF(INDEX(All!$D$2:$D$532,$P28)="Census",INDEX(All!$AC$2:$AC$532,$P28),""))</f>
        <v>0</v>
      </c>
      <c r="M28" s="9">
        <f>IF(OR(INDEX(All!$D$2:$D$532,$P28)="Local",INDEX(All!$D$2:$D$532,$P28)="Local / LUPC"),INDEX(All!$M$2:$M$532,$P28),IF(INDEX(All!$D$2:$D$532,$P28)="Census",INDEX(All!$X$2:$X$532,$P28),""))</f>
        <v>9</v>
      </c>
      <c r="N28" s="9">
        <f>IF(OR(INDEX(All!$D$2:$D$532,$P28)="Local",INDEX(All!$D$2:$D$532,$P28)="Local / LUPC"),INDEX(All!$N$2:$N$532,$P28),"")</f>
        <v>0</v>
      </c>
      <c r="O28" s="9">
        <f>INDEX(All!$V$2:$V$532,$P28)</f>
        <v>1</v>
      </c>
      <c r="P28">
        <f>MATCH($A28&amp;"|"&amp;$B28,INDEX(All!$A$2:$A$532&amp;"|"&amp;All!$B$2:$B$532,0),0)</f>
        <v>53</v>
      </c>
    </row>
    <row r="29" spans="1:16" x14ac:dyDescent="0.2">
      <c r="A29" s="10" t="s">
        <v>139</v>
      </c>
      <c r="B29" s="11" t="s">
        <v>104</v>
      </c>
      <c r="C29" s="11" t="str">
        <f>INDEX(All!$C$2:$C$532,$P29)</f>
        <v>Greater Portland Council of Governments (GPCOG)</v>
      </c>
      <c r="D29" s="11" t="str">
        <f>INDEX(All!$D$2:$D$532,$P29)</f>
        <v>Local</v>
      </c>
      <c r="E29" s="11" t="str">
        <f>INDEX(All!$E$2:$E$532,$P29)</f>
        <v>Yes</v>
      </c>
      <c r="F29" s="13">
        <f>INDEX(All!$F$2:$F$532,$P29)</f>
        <v>5642</v>
      </c>
      <c r="G29">
        <f>INDEX(All!$G$2:$G$532,$P29)</f>
        <v>5896</v>
      </c>
      <c r="H29" s="11">
        <f>IF(OR(INDEX(All!$D$2:$D$532,$P29)="Local",INDEX(All!$D$2:$D$532,$P29)="Local / LUPC"),INDEX(All!$H$2:$H$532,$P29),"")</f>
        <v>5</v>
      </c>
      <c r="I29" s="11">
        <f>IF(OR(INDEX(All!$D$2:$D$532,$P29)="Local",INDEX(All!$D$2:$D$532,$P29)="Local / LUPC"),INDEX(All!$I$2:$I$532,$P29),IF(INDEX(All!$D$2:$D$532,$P29)="Census",INDEX(All!$Y$2:$Y$532,$P29),""))</f>
        <v>61</v>
      </c>
      <c r="J29" s="11">
        <f>IF(OR(INDEX(All!$D$2:$D$532,$P29)="Local",INDEX(All!$D$2:$D$532,$P29)="Local / LUPC"),INDEX(All!$J$2:$J$532,$P29),IF(INDEX(All!$D$2:$D$532,$P29)="Census",INDEX(All!$AA$2:$AA$532,$P29),""))</f>
        <v>3</v>
      </c>
      <c r="K29" s="11">
        <f>IF(OR(INDEX(All!$D$2:$D$532,$P29)="Local",INDEX(All!$D$2:$D$532,$P29)="Local / LUPC"),INDEX(All!$K$2:$K$532,$P29),IF(INDEX(All!$D$2:$D$532,$P29)="Census",INDEX(All!$AB$2:$AB$532,$P29),""))</f>
        <v>0</v>
      </c>
      <c r="L29" s="11">
        <f>IF(OR(INDEX(All!$D$2:$D$532,$P29)="Local",INDEX(All!$D$2:$D$532,$P29)="Local / LUPC"),INDEX(All!$L$2:$L$532,$P29),IF(INDEX(All!$D$2:$D$532,$P29)="Census",INDEX(All!$AC$2:$AC$532,$P29),""))</f>
        <v>0</v>
      </c>
      <c r="M29" s="11">
        <f>IF(OR(INDEX(All!$D$2:$D$532,$P29)="Local",INDEX(All!$D$2:$D$532,$P29)="Local / LUPC"),INDEX(All!$M$2:$M$532,$P29),IF(INDEX(All!$D$2:$D$532,$P29)="Census",INDEX(All!$X$2:$X$532,$P29),""))</f>
        <v>69</v>
      </c>
      <c r="N29" s="11">
        <f>IF(OR(INDEX(All!$D$2:$D$532,$P29)="Local",INDEX(All!$D$2:$D$532,$P29)="Local / LUPC"),INDEX(All!$N$2:$N$532,$P29),"")</f>
        <v>0</v>
      </c>
      <c r="O29" s="11">
        <f>INDEX(All!$V$2:$V$532,$P29)</f>
        <v>3</v>
      </c>
      <c r="P29">
        <f>MATCH($A29&amp;"|"&amp;$B29,INDEX(All!$A$2:$A$532&amp;"|"&amp;All!$B$2:$B$532,0),0)</f>
        <v>55</v>
      </c>
    </row>
    <row r="30" spans="1:16" x14ac:dyDescent="0.2">
      <c r="A30" s="8" t="s">
        <v>144</v>
      </c>
      <c r="B30" s="9" t="s">
        <v>116</v>
      </c>
      <c r="C30" s="9" t="str">
        <f>INDEX(All!$C$2:$C$532,$P30)</f>
        <v>Midcoast Council of Governments (MCOG)</v>
      </c>
      <c r="D30" s="9" t="str">
        <f>INDEX(All!$D$2:$D$532,$P30)</f>
        <v>Local</v>
      </c>
      <c r="E30" s="9" t="str">
        <f>INDEX(All!$E$2:$E$532,$P30)</f>
        <v>No</v>
      </c>
      <c r="F30" s="12">
        <f>INDEX(All!$F$2:$F$532,$P30)</f>
        <v>1208</v>
      </c>
      <c r="G30">
        <f>INDEX(All!$G$2:$G$532,$P30)</f>
        <v>1025</v>
      </c>
      <c r="H30" s="9">
        <f>IF(OR(INDEX(All!$D$2:$D$532,$P30)="Local",INDEX(All!$D$2:$D$532,$P30)="Local / LUPC"),INDEX(All!$H$2:$H$532,$P30),"")</f>
        <v>0</v>
      </c>
      <c r="I30" s="9">
        <f>IF(OR(INDEX(All!$D$2:$D$532,$P30)="Local",INDEX(All!$D$2:$D$532,$P30)="Local / LUPC"),INDEX(All!$I$2:$I$532,$P30),IF(INDEX(All!$D$2:$D$532,$P30)="Census",INDEX(All!$Y$2:$Y$532,$P30),""))</f>
        <v>2</v>
      </c>
      <c r="J30" s="9">
        <f>IF(OR(INDEX(All!$D$2:$D$532,$P30)="Local",INDEX(All!$D$2:$D$532,$P30)="Local / LUPC"),INDEX(All!$J$2:$J$532,$P30),IF(INDEX(All!$D$2:$D$532,$P30)="Census",INDEX(All!$AA$2:$AA$532,$P30),""))</f>
        <v>0</v>
      </c>
      <c r="K30" s="9">
        <f>IF(OR(INDEX(All!$D$2:$D$532,$P30)="Local",INDEX(All!$D$2:$D$532,$P30)="Local / LUPC"),INDEX(All!$K$2:$K$532,$P30),IF(INDEX(All!$D$2:$D$532,$P30)="Census",INDEX(All!$AB$2:$AB$532,$P30),""))</f>
        <v>0</v>
      </c>
      <c r="L30" s="9">
        <f>IF(OR(INDEX(All!$D$2:$D$532,$P30)="Local",INDEX(All!$D$2:$D$532,$P30)="Local / LUPC"),INDEX(All!$L$2:$L$532,$P30),IF(INDEX(All!$D$2:$D$532,$P30)="Census",INDEX(All!$AC$2:$AC$532,$P30),""))</f>
        <v>0</v>
      </c>
      <c r="M30" s="9">
        <f>IF(OR(INDEX(All!$D$2:$D$532,$P30)="Local",INDEX(All!$D$2:$D$532,$P30)="Local / LUPC"),INDEX(All!$M$2:$M$532,$P30),IF(INDEX(All!$D$2:$D$532,$P30)="Census",INDEX(All!$X$2:$X$532,$P30),""))</f>
        <v>2</v>
      </c>
      <c r="N30" s="9">
        <f>IF(OR(INDEX(All!$D$2:$D$532,$P30)="Local",INDEX(All!$D$2:$D$532,$P30)="Local / LUPC"),INDEX(All!$N$2:$N$532,$P30),"")</f>
        <v>0</v>
      </c>
      <c r="O30" s="9">
        <f>INDEX(All!$V$2:$V$532,$P30)</f>
        <v>0</v>
      </c>
      <c r="P30">
        <f>MATCH($A30&amp;"|"&amp;$B30,INDEX(All!$A$2:$A$532&amp;"|"&amp;All!$B$2:$B$532,0),0)</f>
        <v>59</v>
      </c>
    </row>
    <row r="31" spans="1:16" x14ac:dyDescent="0.2">
      <c r="A31" s="10" t="s">
        <v>146</v>
      </c>
      <c r="B31" s="11" t="s">
        <v>77</v>
      </c>
      <c r="C31" s="14" t="str">
        <f>INDEX(All!$C$2:$C$532,$P31)</f>
        <v>Southern Maine Planning and Development Commission (SMPDC)</v>
      </c>
      <c r="D31" s="11" t="str">
        <f>INDEX(All!$D$2:$D$532,$P31)</f>
        <v>Local</v>
      </c>
      <c r="E31" s="11" t="str">
        <f>INDEX(All!$E$2:$E$532,$P31)</f>
        <v>No</v>
      </c>
      <c r="F31" s="13">
        <f>INDEX(All!$F$2:$F$532,$P31)</f>
        <v>1830</v>
      </c>
      <c r="G31">
        <f>INDEX(All!$G$2:$G$532,$P31)</f>
        <v>1708</v>
      </c>
      <c r="H31" s="14">
        <f>IF(OR(INDEX(All!$D$2:$D$532,$P31)="Local",INDEX(All!$D$2:$D$532,$P31)="Local / LUPC"),INDEX(All!$H$2:$H$532,$P31),"")</f>
        <v>1</v>
      </c>
      <c r="I31" s="14">
        <f>IF(OR(INDEX(All!$D$2:$D$532,$P31)="Local",INDEX(All!$D$2:$D$532,$P31)="Local / LUPC"),INDEX(All!$I$2:$I$532,$P31),IF(INDEX(All!$D$2:$D$532,$P31)="Census",INDEX(All!$Y$2:$Y$532,$P31),""))</f>
        <v>7</v>
      </c>
      <c r="J31" s="14">
        <f>IF(OR(INDEX(All!$D$2:$D$532,$P31)="Local",INDEX(All!$D$2:$D$532,$P31)="Local / LUPC"),INDEX(All!$J$2:$J$532,$P31),IF(INDEX(All!$D$2:$D$532,$P31)="Census",INDEX(All!$AA$2:$AA$532,$P31),""))</f>
        <v>0</v>
      </c>
      <c r="K31" s="14">
        <f>IF(OR(INDEX(All!$D$2:$D$532,$P31)="Local",INDEX(All!$D$2:$D$532,$P31)="Local / LUPC"),INDEX(All!$K$2:$K$532,$P31),IF(INDEX(All!$D$2:$D$532,$P31)="Census",INDEX(All!$AB$2:$AB$532,$P31),""))</f>
        <v>0</v>
      </c>
      <c r="L31" s="14">
        <f>IF(OR(INDEX(All!$D$2:$D$532,$P31)="Local",INDEX(All!$D$2:$D$532,$P31)="Local / LUPC"),INDEX(All!$L$2:$L$532,$P31),IF(INDEX(All!$D$2:$D$532,$P31)="Census",INDEX(All!$AC$2:$AC$532,$P31),""))</f>
        <v>0</v>
      </c>
      <c r="M31" s="14">
        <f>IF(OR(INDEX(All!$D$2:$D$532,$P31)="Local",INDEX(All!$D$2:$D$532,$P31)="Local / LUPC"),INDEX(All!$M$2:$M$532,$P31),IF(INDEX(All!$D$2:$D$532,$P31)="Census",INDEX(All!$X$2:$X$532,$P31),""))</f>
        <v>8</v>
      </c>
      <c r="N31" s="14">
        <f>IF(OR(INDEX(All!$D$2:$D$532,$P31)="Local",INDEX(All!$D$2:$D$532,$P31)="Local / LUPC"),INDEX(All!$N$2:$N$532,$P31),"")</f>
        <v>0</v>
      </c>
      <c r="O31" s="14">
        <f>INDEX(All!$V$2:$V$532,$P31)</f>
        <v>0</v>
      </c>
      <c r="P31">
        <f>MATCH($A31&amp;"|"&amp;$B31,INDEX(All!$A$2:$A$532&amp;"|"&amp;All!$B$2:$B$532,0),0)</f>
        <v>61</v>
      </c>
    </row>
    <row r="32" spans="1:16" x14ac:dyDescent="0.2">
      <c r="A32" s="8" t="s">
        <v>148</v>
      </c>
      <c r="B32" s="9" t="s">
        <v>104</v>
      </c>
      <c r="C32" s="9" t="str">
        <f>INDEX(All!$C$2:$C$532,$P32)</f>
        <v>Midcoast Council of Governments (MCOG)</v>
      </c>
      <c r="D32" s="9" t="str">
        <f>INDEX(All!$D$2:$D$532,$P32)</f>
        <v>Local</v>
      </c>
      <c r="E32" s="9" t="str">
        <f>INDEX(All!$E$2:$E$532,$P32)</f>
        <v>Yes</v>
      </c>
      <c r="F32" s="12">
        <f>INDEX(All!$F$2:$F$532,$P32)</f>
        <v>22336</v>
      </c>
      <c r="G32">
        <f>INDEX(All!$G$2:$G$532,$P32)</f>
        <v>22759</v>
      </c>
      <c r="H32" s="9">
        <f>IF(OR(INDEX(All!$D$2:$D$532,$P32)="Local",INDEX(All!$D$2:$D$532,$P32)="Local / LUPC"),INDEX(All!$H$2:$H$532,$P32),"")</f>
        <v>8</v>
      </c>
      <c r="I32" s="9">
        <f>IF(OR(INDEX(All!$D$2:$D$532,$P32)="Local",INDEX(All!$D$2:$D$532,$P32)="Local / LUPC"),INDEX(All!$I$2:$I$532,$P32),IF(INDEX(All!$D$2:$D$532,$P32)="Census",INDEX(All!$Y$2:$Y$532,$P32),""))</f>
        <v>54</v>
      </c>
      <c r="J32" s="9">
        <f>IF(OR(INDEX(All!$D$2:$D$532,$P32)="Local",INDEX(All!$D$2:$D$532,$P32)="Local / LUPC"),INDEX(All!$J$2:$J$532,$P32),IF(INDEX(All!$D$2:$D$532,$P32)="Census",INDEX(All!$AA$2:$AA$532,$P32),""))</f>
        <v>4</v>
      </c>
      <c r="K32" s="9">
        <f>IF(OR(INDEX(All!$D$2:$D$532,$P32)="Local",INDEX(All!$D$2:$D$532,$P32)="Local / LUPC"),INDEX(All!$K$2:$K$532,$P32),IF(INDEX(All!$D$2:$D$532,$P32)="Census",INDEX(All!$AB$2:$AB$532,$P32),""))</f>
        <v>0</v>
      </c>
      <c r="L32" s="9">
        <f>IF(OR(INDEX(All!$D$2:$D$532,$P32)="Local",INDEX(All!$D$2:$D$532,$P32)="Local / LUPC"),INDEX(All!$L$2:$L$532,$P32),IF(INDEX(All!$D$2:$D$532,$P32)="Census",INDEX(All!$AC$2:$AC$532,$P32),""))</f>
        <v>18</v>
      </c>
      <c r="M32" s="9">
        <f>IF(OR(INDEX(All!$D$2:$D$532,$P32)="Local",INDEX(All!$D$2:$D$532,$P32)="Local / LUPC"),INDEX(All!$M$2:$M$532,$P32),IF(INDEX(All!$D$2:$D$532,$P32)="Census",INDEX(All!$X$2:$X$532,$P32),""))</f>
        <v>84</v>
      </c>
      <c r="N32" s="9">
        <f>IF(OR(INDEX(All!$D$2:$D$532,$P32)="Local",INDEX(All!$D$2:$D$532,$P32)="Local / LUPC"),INDEX(All!$N$2:$N$532,$P32),"")</f>
        <v>18</v>
      </c>
      <c r="O32" s="9">
        <f>INDEX(All!$V$2:$V$532,$P32)</f>
        <v>3</v>
      </c>
      <c r="P32">
        <f>MATCH($A32&amp;"|"&amp;$B32,INDEX(All!$A$2:$A$532&amp;"|"&amp;All!$B$2:$B$532,0),0)</f>
        <v>63</v>
      </c>
    </row>
    <row r="33" spans="1:16" x14ac:dyDescent="0.2">
      <c r="A33" s="10" t="s">
        <v>149</v>
      </c>
      <c r="B33" s="11" t="s">
        <v>77</v>
      </c>
      <c r="C33" s="11" t="str">
        <f>INDEX(All!$C$2:$C$532,$P33)</f>
        <v>Androscoggin Valley Council of Governments (AVCOG)</v>
      </c>
      <c r="D33" s="11" t="str">
        <f>INDEX(All!$D$2:$D$532,$P33)</f>
        <v>Local</v>
      </c>
      <c r="E33" s="11" t="str">
        <f>INDEX(All!$E$2:$E$532,$P33)</f>
        <v>No</v>
      </c>
      <c r="F33" s="13">
        <f>INDEX(All!$F$2:$F$532,$P33)</f>
        <v>2403</v>
      </c>
      <c r="G33">
        <f>INDEX(All!$G$2:$G$532,$P33)</f>
        <v>2093</v>
      </c>
      <c r="H33" s="11">
        <f>IF(OR(INDEX(All!$D$2:$D$532,$P33)="Local",INDEX(All!$D$2:$D$532,$P33)="Local / LUPC"),INDEX(All!$H$2:$H$532,$P33),"")</f>
        <v>0</v>
      </c>
      <c r="I33" s="11">
        <f>IF(OR(INDEX(All!$D$2:$D$532,$P33)="Local",INDEX(All!$D$2:$D$532,$P33)="Local / LUPC"),INDEX(All!$I$2:$I$532,$P33),IF(INDEX(All!$D$2:$D$532,$P33)="Census",INDEX(All!$Y$2:$Y$532,$P33),""))</f>
        <v>19</v>
      </c>
      <c r="J33" s="11">
        <f>IF(OR(INDEX(All!$D$2:$D$532,$P33)="Local",INDEX(All!$D$2:$D$532,$P33)="Local / LUPC"),INDEX(All!$J$2:$J$532,$P33),IF(INDEX(All!$D$2:$D$532,$P33)="Census",INDEX(All!$AA$2:$AA$532,$P33),""))</f>
        <v>3</v>
      </c>
      <c r="K33" s="11">
        <f>IF(OR(INDEX(All!$D$2:$D$532,$P33)="Local",INDEX(All!$D$2:$D$532,$P33)="Local / LUPC"),INDEX(All!$K$2:$K$532,$P33),IF(INDEX(All!$D$2:$D$532,$P33)="Census",INDEX(All!$AB$2:$AB$532,$P33),""))</f>
        <v>0</v>
      </c>
      <c r="L33" s="11">
        <f>IF(OR(INDEX(All!$D$2:$D$532,$P33)="Local",INDEX(All!$D$2:$D$532,$P33)="Local / LUPC"),INDEX(All!$L$2:$L$532,$P33),IF(INDEX(All!$D$2:$D$532,$P33)="Census",INDEX(All!$AC$2:$AC$532,$P33),""))</f>
        <v>0</v>
      </c>
      <c r="M33" s="11">
        <f>IF(OR(INDEX(All!$D$2:$D$532,$P33)="Local",INDEX(All!$D$2:$D$532,$P33)="Local / LUPC"),INDEX(All!$M$2:$M$532,$P33),IF(INDEX(All!$D$2:$D$532,$P33)="Census",INDEX(All!$X$2:$X$532,$P33),""))</f>
        <v>22</v>
      </c>
      <c r="N33" s="11">
        <f>IF(OR(INDEX(All!$D$2:$D$532,$P33)="Local",INDEX(All!$D$2:$D$532,$P33)="Local / LUPC"),INDEX(All!$N$2:$N$532,$P33),"")</f>
        <v>0</v>
      </c>
      <c r="O33" s="11">
        <f>INDEX(All!$V$2:$V$532,$P33)</f>
        <v>0</v>
      </c>
      <c r="P33">
        <f>MATCH($A33&amp;"|"&amp;$B33,INDEX(All!$A$2:$A$532&amp;"|"&amp;All!$B$2:$B$532,0),0)</f>
        <v>64</v>
      </c>
    </row>
    <row r="34" spans="1:16" x14ac:dyDescent="0.2">
      <c r="A34" s="8" t="s">
        <v>150</v>
      </c>
      <c r="B34" s="9" t="s">
        <v>74</v>
      </c>
      <c r="C34" s="9" t="str">
        <f>INDEX(All!$C$2:$C$532,$P34)</f>
        <v>Hancock County Planning Commission (HCPC)</v>
      </c>
      <c r="D34" s="9" t="str">
        <f>INDEX(All!$D$2:$D$532,$P34)</f>
        <v>Local</v>
      </c>
      <c r="E34" s="9" t="str">
        <f>INDEX(All!$E$2:$E$532,$P34)</f>
        <v>Yes</v>
      </c>
      <c r="F34" s="12">
        <f>INDEX(All!$F$2:$F$532,$P34)</f>
        <v>5016</v>
      </c>
      <c r="G34">
        <f>INDEX(All!$G$2:$G$532,$P34)</f>
        <v>5068</v>
      </c>
      <c r="H34" s="9">
        <f>IF(OR(INDEX(All!$D$2:$D$532,$P34)="Local",INDEX(All!$D$2:$D$532,$P34)="Local / LUPC"),INDEX(All!$H$2:$H$532,$P34),"")</f>
        <v>0</v>
      </c>
      <c r="I34" s="9">
        <f>IF(OR(INDEX(All!$D$2:$D$532,$P34)="Local",INDEX(All!$D$2:$D$532,$P34)="Local / LUPC"),INDEX(All!$I$2:$I$532,$P34),IF(INDEX(All!$D$2:$D$532,$P34)="Census",INDEX(All!$Y$2:$Y$532,$P34),""))</f>
        <v>28</v>
      </c>
      <c r="J34" s="9">
        <f>IF(OR(INDEX(All!$D$2:$D$532,$P34)="Local",INDEX(All!$D$2:$D$532,$P34)="Local / LUPC"),INDEX(All!$J$2:$J$532,$P34),IF(INDEX(All!$D$2:$D$532,$P34)="Census",INDEX(All!$AA$2:$AA$532,$P34),""))</f>
        <v>1</v>
      </c>
      <c r="K34" s="9">
        <f>IF(OR(INDEX(All!$D$2:$D$532,$P34)="Local",INDEX(All!$D$2:$D$532,$P34)="Local / LUPC"),INDEX(All!$K$2:$K$532,$P34),IF(INDEX(All!$D$2:$D$532,$P34)="Census",INDEX(All!$AB$2:$AB$532,$P34),""))</f>
        <v>0</v>
      </c>
      <c r="L34" s="9">
        <f>IF(OR(INDEX(All!$D$2:$D$532,$P34)="Local",INDEX(All!$D$2:$D$532,$P34)="Local / LUPC"),INDEX(All!$L$2:$L$532,$P34),IF(INDEX(All!$D$2:$D$532,$P34)="Census",INDEX(All!$AC$2:$AC$532,$P34),""))</f>
        <v>0</v>
      </c>
      <c r="M34" s="9">
        <f>IF(OR(INDEX(All!$D$2:$D$532,$P34)="Local",INDEX(All!$D$2:$D$532,$P34)="Local / LUPC"),INDEX(All!$M$2:$M$532,$P34),IF(INDEX(All!$D$2:$D$532,$P34)="Census",INDEX(All!$X$2:$X$532,$P34),""))</f>
        <v>29</v>
      </c>
      <c r="N34" s="9">
        <f>IF(OR(INDEX(All!$D$2:$D$532,$P34)="Local",INDEX(All!$D$2:$D$532,$P34)="Local / LUPC"),INDEX(All!$N$2:$N$532,$P34),"")</f>
        <v>0</v>
      </c>
      <c r="O34" s="9">
        <f>INDEX(All!$V$2:$V$532,$P34)</f>
        <v>4</v>
      </c>
      <c r="P34">
        <f>MATCH($A34&amp;"|"&amp;$B34,INDEX(All!$A$2:$A$532&amp;"|"&amp;All!$B$2:$B$532,0),0)</f>
        <v>65</v>
      </c>
    </row>
    <row r="35" spans="1:16" x14ac:dyDescent="0.2">
      <c r="A35" s="10" t="s">
        <v>153</v>
      </c>
      <c r="B35" s="11" t="s">
        <v>59</v>
      </c>
      <c r="C35" s="11" t="str">
        <f>INDEX(All!$C$2:$C$532,$P35)</f>
        <v>Southern Maine Planning and Development Commission (SMPDC)</v>
      </c>
      <c r="D35" s="11" t="str">
        <f>INDEX(All!$D$2:$D$532,$P35)</f>
        <v>Local</v>
      </c>
      <c r="E35" s="11" t="str">
        <f>INDEX(All!$E$2:$E$532,$P35)</f>
        <v>Yes</v>
      </c>
      <c r="F35" s="13">
        <f>INDEX(All!$F$2:$F$532,$P35)</f>
        <v>8512</v>
      </c>
      <c r="G35">
        <f>INDEX(All!$G$2:$G$532,$P35)</f>
        <v>8662</v>
      </c>
      <c r="H35" s="11">
        <f>IF(OR(INDEX(All!$D$2:$D$532,$P35)="Local",INDEX(All!$D$2:$D$532,$P35)="Local / LUPC"),INDEX(All!$H$2:$H$532,$P35),"")</f>
        <v>15</v>
      </c>
      <c r="I35" s="11">
        <f>IF(OR(INDEX(All!$D$2:$D$532,$P35)="Local",INDEX(All!$D$2:$D$532,$P35)="Local / LUPC"),INDEX(All!$I$2:$I$532,$P35),IF(INDEX(All!$D$2:$D$532,$P35)="Census",INDEX(All!$Y$2:$Y$532,$P35),""))</f>
        <v>30</v>
      </c>
      <c r="J35" s="11">
        <f>IF(OR(INDEX(All!$D$2:$D$532,$P35)="Local",INDEX(All!$D$2:$D$532,$P35)="Local / LUPC"),INDEX(All!$J$2:$J$532,$P35),IF(INDEX(All!$D$2:$D$532,$P35)="Census",INDEX(All!$AA$2:$AA$532,$P35),""))</f>
        <v>1</v>
      </c>
      <c r="K35" s="11">
        <f>IF(OR(INDEX(All!$D$2:$D$532,$P35)="Local",INDEX(All!$D$2:$D$532,$P35)="Local / LUPC"),INDEX(All!$K$2:$K$532,$P35),IF(INDEX(All!$D$2:$D$532,$P35)="Census",INDEX(All!$AB$2:$AB$532,$P35),""))</f>
        <v>0</v>
      </c>
      <c r="L35" s="11">
        <f>IF(OR(INDEX(All!$D$2:$D$532,$P35)="Local",INDEX(All!$D$2:$D$532,$P35)="Local / LUPC"),INDEX(All!$L$2:$L$532,$P35),IF(INDEX(All!$D$2:$D$532,$P35)="Census",INDEX(All!$AC$2:$AC$532,$P35),""))</f>
        <v>0</v>
      </c>
      <c r="M35" s="11">
        <f>IF(OR(INDEX(All!$D$2:$D$532,$P35)="Local",INDEX(All!$D$2:$D$532,$P35)="Local / LUPC"),INDEX(All!$M$2:$M$532,$P35),IF(INDEX(All!$D$2:$D$532,$P35)="Census",INDEX(All!$X$2:$X$532,$P35),""))</f>
        <v>46</v>
      </c>
      <c r="N35" s="11">
        <f>IF(OR(INDEX(All!$D$2:$D$532,$P35)="Local",INDEX(All!$D$2:$D$532,$P35)="Local / LUPC"),INDEX(All!$N$2:$N$532,$P35),"")</f>
        <v>0</v>
      </c>
      <c r="O35" s="11">
        <f>INDEX(All!$V$2:$V$532,$P35)</f>
        <v>7</v>
      </c>
      <c r="P35">
        <f>MATCH($A35&amp;"|"&amp;$B35,INDEX(All!$A$2:$A$532&amp;"|"&amp;All!$B$2:$B$532,0),0)</f>
        <v>68</v>
      </c>
    </row>
    <row r="36" spans="1:16" x14ac:dyDescent="0.2">
      <c r="A36" s="8" t="s">
        <v>155</v>
      </c>
      <c r="B36" s="9" t="s">
        <v>62</v>
      </c>
      <c r="C36" s="9" t="str">
        <f>INDEX(All!$C$2:$C$532,$P36)</f>
        <v>Sunrise County Economic Council (SCEC)</v>
      </c>
      <c r="D36" s="9" t="str">
        <f>INDEX(All!$D$2:$D$532,$P36)</f>
        <v>Local</v>
      </c>
      <c r="E36" s="9" t="str">
        <f>INDEX(All!$E$2:$E$532,$P36)</f>
        <v>No</v>
      </c>
      <c r="F36" s="12">
        <f>INDEX(All!$F$2:$F$532,$P36)</f>
        <v>3097</v>
      </c>
      <c r="G36">
        <f>INDEX(All!$G$2:$G$532,$P36)</f>
        <v>3106</v>
      </c>
      <c r="H36" s="9">
        <f>IF(OR(INDEX(All!$D$2:$D$532,$P36)="Local",INDEX(All!$D$2:$D$532,$P36)="Local / LUPC"),INDEX(All!$H$2:$H$532,$P36),"")</f>
        <v>0</v>
      </c>
      <c r="I36" s="9">
        <f>IF(OR(INDEX(All!$D$2:$D$532,$P36)="Local",INDEX(All!$D$2:$D$532,$P36)="Local / LUPC"),INDEX(All!$I$2:$I$532,$P36),IF(INDEX(All!$D$2:$D$532,$P36)="Census",INDEX(All!$Y$2:$Y$532,$P36),""))</f>
        <v>1</v>
      </c>
      <c r="J36" s="9">
        <f>IF(OR(INDEX(All!$D$2:$D$532,$P36)="Local",INDEX(All!$D$2:$D$532,$P36)="Local / LUPC"),INDEX(All!$J$2:$J$532,$P36),IF(INDEX(All!$D$2:$D$532,$P36)="Census",INDEX(All!$AA$2:$AA$532,$P36),""))</f>
        <v>0</v>
      </c>
      <c r="K36" s="9">
        <f>IF(OR(INDEX(All!$D$2:$D$532,$P36)="Local",INDEX(All!$D$2:$D$532,$P36)="Local / LUPC"),INDEX(All!$K$2:$K$532,$P36),IF(INDEX(All!$D$2:$D$532,$P36)="Census",INDEX(All!$AB$2:$AB$532,$P36),""))</f>
        <v>1</v>
      </c>
      <c r="L36" s="9">
        <f>IF(OR(INDEX(All!$D$2:$D$532,$P36)="Local",INDEX(All!$D$2:$D$532,$P36)="Local / LUPC"),INDEX(All!$L$2:$L$532,$P36),IF(INDEX(All!$D$2:$D$532,$P36)="Census",INDEX(All!$AC$2:$AC$532,$P36),""))</f>
        <v>0</v>
      </c>
      <c r="M36" s="9">
        <f>IF(OR(INDEX(All!$D$2:$D$532,$P36)="Local",INDEX(All!$D$2:$D$532,$P36)="Local / LUPC"),INDEX(All!$M$2:$M$532,$P36),IF(INDEX(All!$D$2:$D$532,$P36)="Census",INDEX(All!$X$2:$X$532,$P36),""))</f>
        <v>2</v>
      </c>
      <c r="N36" s="9">
        <f>IF(OR(INDEX(All!$D$2:$D$532,$P36)="Local",INDEX(All!$D$2:$D$532,$P36)="Local / LUPC"),INDEX(All!$N$2:$N$532,$P36),"")</f>
        <v>0</v>
      </c>
      <c r="O36" s="9">
        <f>INDEX(All!$V$2:$V$532,$P36)</f>
        <v>3</v>
      </c>
      <c r="P36">
        <f>MATCH($A36&amp;"|"&amp;$B36,INDEX(All!$A$2:$A$532&amp;"|"&amp;All!$B$2:$B$532,0),0)</f>
        <v>70</v>
      </c>
    </row>
    <row r="37" spans="1:16" x14ac:dyDescent="0.2">
      <c r="A37" s="10" t="s">
        <v>157</v>
      </c>
      <c r="B37" s="11" t="s">
        <v>83</v>
      </c>
      <c r="C37" s="11" t="str">
        <f>INDEX(All!$C$2:$C$532,$P37)</f>
        <v>Midcoast Council of Governments (MCOG)</v>
      </c>
      <c r="D37" s="11" t="str">
        <f>INDEX(All!$D$2:$D$532,$P37)</f>
        <v>Local</v>
      </c>
      <c r="E37" s="11" t="str">
        <f>INDEX(All!$E$2:$E$532,$P37)</f>
        <v>Yes</v>
      </c>
      <c r="F37" s="13">
        <f>INDEX(All!$F$2:$F$532,$P37)</f>
        <v>5242</v>
      </c>
      <c r="G37">
        <f>INDEX(All!$G$2:$G$532,$P37)</f>
        <v>5199</v>
      </c>
      <c r="H37" s="11">
        <f>IF(OR(INDEX(All!$D$2:$D$532,$P37)="Local",INDEX(All!$D$2:$D$532,$P37)="Local / LUPC"),INDEX(All!$H$2:$H$532,$P37),"")</f>
        <v>6</v>
      </c>
      <c r="I37" s="11">
        <f>IF(OR(INDEX(All!$D$2:$D$532,$P37)="Local",INDEX(All!$D$2:$D$532,$P37)="Local / LUPC"),INDEX(All!$I$2:$I$532,$P37),IF(INDEX(All!$D$2:$D$532,$P37)="Census",INDEX(All!$Y$2:$Y$532,$P37),""))</f>
        <v>14</v>
      </c>
      <c r="J37" s="11">
        <f>IF(OR(INDEX(All!$D$2:$D$532,$P37)="Local",INDEX(All!$D$2:$D$532,$P37)="Local / LUPC"),INDEX(All!$J$2:$J$532,$P37),IF(INDEX(All!$D$2:$D$532,$P37)="Census",INDEX(All!$AA$2:$AA$532,$P37),""))</f>
        <v>1</v>
      </c>
      <c r="K37" s="11">
        <f>IF(OR(INDEX(All!$D$2:$D$532,$P37)="Local",INDEX(All!$D$2:$D$532,$P37)="Local / LUPC"),INDEX(All!$K$2:$K$532,$P37),IF(INDEX(All!$D$2:$D$532,$P37)="Census",INDEX(All!$AB$2:$AB$532,$P37),""))</f>
        <v>0</v>
      </c>
      <c r="L37" s="11">
        <f>IF(OR(INDEX(All!$D$2:$D$532,$P37)="Local",INDEX(All!$D$2:$D$532,$P37)="Local / LUPC"),INDEX(All!$L$2:$L$532,$P37),IF(INDEX(All!$D$2:$D$532,$P37)="Census",INDEX(All!$AC$2:$AC$532,$P37),""))</f>
        <v>0</v>
      </c>
      <c r="M37" s="11">
        <f>IF(OR(INDEX(All!$D$2:$D$532,$P37)="Local",INDEX(All!$D$2:$D$532,$P37)="Local / LUPC"),INDEX(All!$M$2:$M$532,$P37),IF(INDEX(All!$D$2:$D$532,$P37)="Census",INDEX(All!$X$2:$X$532,$P37),""))</f>
        <v>21</v>
      </c>
      <c r="N37" s="11">
        <f>IF(OR(INDEX(All!$D$2:$D$532,$P37)="Local",INDEX(All!$D$2:$D$532,$P37)="Local / LUPC"),INDEX(All!$N$2:$N$532,$P37),"")</f>
        <v>0</v>
      </c>
      <c r="O37" s="11">
        <f>INDEX(All!$V$2:$V$532,$P37)</f>
        <v>2</v>
      </c>
      <c r="P37">
        <f>MATCH($A37&amp;"|"&amp;$B37,INDEX(All!$A$2:$A$532&amp;"|"&amp;All!$B$2:$B$532,0),0)</f>
        <v>72</v>
      </c>
    </row>
    <row r="38" spans="1:16" x14ac:dyDescent="0.2">
      <c r="A38" s="8" t="s">
        <v>160</v>
      </c>
      <c r="B38" s="9" t="s">
        <v>104</v>
      </c>
      <c r="C38" s="9" t="str">
        <f>INDEX(All!$C$2:$C$532,$P38)</f>
        <v>Greater Portland Council of Governments (GPCOG)</v>
      </c>
      <c r="D38" s="9" t="str">
        <f>INDEX(All!$D$2:$D$532,$P38)</f>
        <v>Local</v>
      </c>
      <c r="E38" s="9" t="str">
        <f>INDEX(All!$E$2:$E$532,$P38)</f>
        <v>Yes</v>
      </c>
      <c r="F38" s="12">
        <f>INDEX(All!$F$2:$F$532,$P38)</f>
        <v>9606</v>
      </c>
      <c r="G38">
        <f>INDEX(All!$G$2:$G$532,$P38)</f>
        <v>9727</v>
      </c>
      <c r="H38" s="9">
        <f>IF(OR(INDEX(All!$D$2:$D$532,$P38)="Local",INDEX(All!$D$2:$D$532,$P38)="Local / LUPC"),INDEX(All!$H$2:$H$532,$P38),"")</f>
        <v>5</v>
      </c>
      <c r="I38" s="9">
        <f>IF(OR(INDEX(All!$D$2:$D$532,$P38)="Local",INDEX(All!$D$2:$D$532,$P38)="Local / LUPC"),INDEX(All!$I$2:$I$532,$P38),IF(INDEX(All!$D$2:$D$532,$P38)="Census",INDEX(All!$Y$2:$Y$532,$P38),""))</f>
        <v>8</v>
      </c>
      <c r="J38" s="9">
        <f>IF(OR(INDEX(All!$D$2:$D$532,$P38)="Local",INDEX(All!$D$2:$D$532,$P38)="Local / LUPC"),INDEX(All!$J$2:$J$532,$P38),IF(INDEX(All!$D$2:$D$532,$P38)="Census",INDEX(All!$AA$2:$AA$532,$P38),""))</f>
        <v>17</v>
      </c>
      <c r="K38" s="9">
        <f>IF(OR(INDEX(All!$D$2:$D$532,$P38)="Local",INDEX(All!$D$2:$D$532,$P38)="Local / LUPC"),INDEX(All!$K$2:$K$532,$P38),IF(INDEX(All!$D$2:$D$532,$P38)="Census",INDEX(All!$AB$2:$AB$532,$P38),""))</f>
        <v>0</v>
      </c>
      <c r="L38" s="9">
        <f>IF(OR(INDEX(All!$D$2:$D$532,$P38)="Local",INDEX(All!$D$2:$D$532,$P38)="Local / LUPC"),INDEX(All!$L$2:$L$532,$P38),IF(INDEX(All!$D$2:$D$532,$P38)="Census",INDEX(All!$AC$2:$AC$532,$P38),""))</f>
        <v>0</v>
      </c>
      <c r="M38" s="9">
        <f>IF(OR(INDEX(All!$D$2:$D$532,$P38)="Local",INDEX(All!$D$2:$D$532,$P38)="Local / LUPC"),INDEX(All!$M$2:$M$532,$P38),IF(INDEX(All!$D$2:$D$532,$P38)="Census",INDEX(All!$X$2:$X$532,$P38),""))</f>
        <v>30</v>
      </c>
      <c r="N38" s="9">
        <f>IF(OR(INDEX(All!$D$2:$D$532,$P38)="Local",INDEX(All!$D$2:$D$532,$P38)="Local / LUPC"),INDEX(All!$N$2:$N$532,$P38),"")</f>
        <v>0</v>
      </c>
      <c r="O38" s="9">
        <f>INDEX(All!$V$2:$V$532,$P38)</f>
        <v>6</v>
      </c>
      <c r="P38">
        <f>MATCH($A38&amp;"|"&amp;$B38,INDEX(All!$A$2:$A$532&amp;"|"&amp;All!$B$2:$B$532,0),0)</f>
        <v>75</v>
      </c>
    </row>
    <row r="39" spans="1:16" x14ac:dyDescent="0.2">
      <c r="A39" s="10" t="s">
        <v>162</v>
      </c>
      <c r="B39" s="11" t="s">
        <v>68</v>
      </c>
      <c r="C39" s="11" t="str">
        <f>INDEX(All!$C$2:$C$532,$P39)</f>
        <v>Northern Maine Development Commission (NMDC)</v>
      </c>
      <c r="D39" s="11" t="str">
        <f>INDEX(All!$D$2:$D$532,$P39)</f>
        <v>Local</v>
      </c>
      <c r="E39" s="11" t="str">
        <f>INDEX(All!$E$2:$E$532,$P39)</f>
        <v>Yes</v>
      </c>
      <c r="F39" s="13">
        <f>INDEX(All!$F$2:$F$532,$P39)</f>
        <v>7382</v>
      </c>
      <c r="G39">
        <f>INDEX(All!$G$2:$G$532,$P39)</f>
        <v>7350</v>
      </c>
      <c r="H39" s="11">
        <f>IF(OR(INDEX(All!$D$2:$D$532,$P39)="Local",INDEX(All!$D$2:$D$532,$P39)="Local / LUPC"),INDEX(All!$H$2:$H$532,$P39),"")</f>
        <v>0</v>
      </c>
      <c r="I39" s="11">
        <f>IF(OR(INDEX(All!$D$2:$D$532,$P39)="Local",INDEX(All!$D$2:$D$532,$P39)="Local / LUPC"),INDEX(All!$I$2:$I$532,$P39),IF(INDEX(All!$D$2:$D$532,$P39)="Census",INDEX(All!$Y$2:$Y$532,$P39),""))</f>
        <v>10</v>
      </c>
      <c r="J39" s="11">
        <f>IF(OR(INDEX(All!$D$2:$D$532,$P39)="Local",INDEX(All!$D$2:$D$532,$P39)="Local / LUPC"),INDEX(All!$J$2:$J$532,$P39),IF(INDEX(All!$D$2:$D$532,$P39)="Census",INDEX(All!$AA$2:$AA$532,$P39),""))</f>
        <v>0</v>
      </c>
      <c r="K39" s="11">
        <f>IF(OR(INDEX(All!$D$2:$D$532,$P39)="Local",INDEX(All!$D$2:$D$532,$P39)="Local / LUPC"),INDEX(All!$K$2:$K$532,$P39),IF(INDEX(All!$D$2:$D$532,$P39)="Census",INDEX(All!$AB$2:$AB$532,$P39),""))</f>
        <v>0</v>
      </c>
      <c r="L39" s="11">
        <f>IF(OR(INDEX(All!$D$2:$D$532,$P39)="Local",INDEX(All!$D$2:$D$532,$P39)="Local / LUPC"),INDEX(All!$L$2:$L$532,$P39),IF(INDEX(All!$D$2:$D$532,$P39)="Census",INDEX(All!$AC$2:$AC$532,$P39),""))</f>
        <v>0</v>
      </c>
      <c r="M39" s="11">
        <f>IF(OR(INDEX(All!$D$2:$D$532,$P39)="Local",INDEX(All!$D$2:$D$532,$P39)="Local / LUPC"),INDEX(All!$M$2:$M$532,$P39),IF(INDEX(All!$D$2:$D$532,$P39)="Census",INDEX(All!$X$2:$X$532,$P39),""))</f>
        <v>10</v>
      </c>
      <c r="N39" s="11">
        <f>IF(OR(INDEX(All!$D$2:$D$532,$P39)="Local",INDEX(All!$D$2:$D$532,$P39)="Local / LUPC"),INDEX(All!$N$2:$N$532,$P39),"")</f>
        <v>0</v>
      </c>
      <c r="O39" s="11">
        <f>INDEX(All!$V$2:$V$532,$P39)</f>
        <v>6</v>
      </c>
      <c r="P39">
        <f>MATCH($A39&amp;"|"&amp;$B39,INDEX(All!$A$2:$A$532&amp;"|"&amp;All!$B$2:$B$532,0),0)</f>
        <v>77</v>
      </c>
    </row>
    <row r="40" spans="1:16" x14ac:dyDescent="0.2">
      <c r="A40" s="8" t="s">
        <v>166</v>
      </c>
      <c r="B40" s="9" t="s">
        <v>72</v>
      </c>
      <c r="C40" s="9">
        <f>INDEX(All!$C$2:$C$532,$P40)</f>
        <v>0</v>
      </c>
      <c r="D40" s="9" t="str">
        <f>INDEX(All!$D$2:$D$532,$P40)</f>
        <v>Local / LUPC</v>
      </c>
      <c r="E40" s="9" t="str">
        <f>INDEX(All!$E$2:$E$532,$P40)</f>
        <v>No</v>
      </c>
      <c r="F40" s="12">
        <f>INDEX(All!$F$2:$F$532,$P40)</f>
        <v>134</v>
      </c>
      <c r="G40">
        <f>INDEX(All!$G$2:$G$532,$P40)</f>
        <v>139</v>
      </c>
      <c r="H40" s="9">
        <f>IF(OR(INDEX(All!$D$2:$D$532,$P40)="Local",INDEX(All!$D$2:$D$532,$P40)="Local / LUPC"),INDEX(All!$H$2:$H$532,$P40),"")</f>
        <v>0</v>
      </c>
      <c r="I40" s="9">
        <f>IF(OR(INDEX(All!$D$2:$D$532,$P40)="Local",INDEX(All!$D$2:$D$532,$P40)="Local / LUPC"),INDEX(All!$I$2:$I$532,$P40),IF(INDEX(All!$D$2:$D$532,$P40)="Census",INDEX(All!$Y$2:$Y$532,$P40),""))</f>
        <v>0</v>
      </c>
      <c r="J40" s="9">
        <f>IF(OR(INDEX(All!$D$2:$D$532,$P40)="Local",INDEX(All!$D$2:$D$532,$P40)="Local / LUPC"),INDEX(All!$J$2:$J$532,$P40),IF(INDEX(All!$D$2:$D$532,$P40)="Census",INDEX(All!$AA$2:$AA$532,$P40),""))</f>
        <v>0</v>
      </c>
      <c r="K40" s="9">
        <f>IF(OR(INDEX(All!$D$2:$D$532,$P40)="Local",INDEX(All!$D$2:$D$532,$P40)="Local / LUPC"),INDEX(All!$K$2:$K$532,$P40),IF(INDEX(All!$D$2:$D$532,$P40)="Census",INDEX(All!$AB$2:$AB$532,$P40),""))</f>
        <v>0</v>
      </c>
      <c r="L40" s="9">
        <f>IF(OR(INDEX(All!$D$2:$D$532,$P40)="Local",INDEX(All!$D$2:$D$532,$P40)="Local / LUPC"),INDEX(All!$L$2:$L$532,$P40),IF(INDEX(All!$D$2:$D$532,$P40)="Census",INDEX(All!$AC$2:$AC$532,$P40),""))</f>
        <v>0</v>
      </c>
      <c r="M40" s="9">
        <f>IF(OR(INDEX(All!$D$2:$D$532,$P40)="Local",INDEX(All!$D$2:$D$532,$P40)="Local / LUPC"),INDEX(All!$M$2:$M$532,$P40),IF(INDEX(All!$D$2:$D$532,$P40)="Census",INDEX(All!$X$2:$X$532,$P40),""))</f>
        <v>2</v>
      </c>
      <c r="N40" s="9">
        <f>IF(OR(INDEX(All!$D$2:$D$532,$P40)="Local",INDEX(All!$D$2:$D$532,$P40)="Local / LUPC"),INDEX(All!$N$2:$N$532,$P40),"")</f>
        <v>0</v>
      </c>
      <c r="O40" s="9">
        <f>INDEX(All!$V$2:$V$532,$P40)</f>
        <v>0</v>
      </c>
      <c r="P40">
        <f>MATCH($A40&amp;"|"&amp;$B40,INDEX(All!$A$2:$A$532&amp;"|"&amp;All!$B$2:$B$532,0),0)</f>
        <v>80</v>
      </c>
    </row>
    <row r="41" spans="1:16" x14ac:dyDescent="0.2">
      <c r="A41" s="10" t="s">
        <v>168</v>
      </c>
      <c r="B41" s="11" t="s">
        <v>104</v>
      </c>
      <c r="C41" s="11" t="str">
        <f>INDEX(All!$C$2:$C$532,$P41)</f>
        <v>Greater Portland Council of Governments (GPCOG)</v>
      </c>
      <c r="D41" s="11" t="str">
        <f>INDEX(All!$D$2:$D$532,$P41)</f>
        <v>Local</v>
      </c>
      <c r="E41" s="11" t="str">
        <f>INDEX(All!$E$2:$E$532,$P41)</f>
        <v>No</v>
      </c>
      <c r="F41" s="13">
        <f>INDEX(All!$F$2:$F$532,$P41)</f>
        <v>3696</v>
      </c>
      <c r="G41">
        <f>INDEX(All!$G$2:$G$532,$P41)</f>
        <v>3744</v>
      </c>
      <c r="H41" s="11">
        <f>IF(OR(INDEX(All!$D$2:$D$532,$P41)="Local",INDEX(All!$D$2:$D$532,$P41)="Local / LUPC"),INDEX(All!$H$2:$H$532,$P41),"")</f>
        <v>5</v>
      </c>
      <c r="I41" s="11">
        <f>IF(OR(INDEX(All!$D$2:$D$532,$P41)="Local",INDEX(All!$D$2:$D$532,$P41)="Local / LUPC"),INDEX(All!$I$2:$I$532,$P41),IF(INDEX(All!$D$2:$D$532,$P41)="Census",INDEX(All!$Y$2:$Y$532,$P41),""))</f>
        <v>17</v>
      </c>
      <c r="J41" s="11">
        <f>IF(OR(INDEX(All!$D$2:$D$532,$P41)="Local",INDEX(All!$D$2:$D$532,$P41)="Local / LUPC"),INDEX(All!$J$2:$J$532,$P41),IF(INDEX(All!$D$2:$D$532,$P41)="Census",INDEX(All!$AA$2:$AA$532,$P41),""))</f>
        <v>0</v>
      </c>
      <c r="K41" s="11">
        <f>IF(OR(INDEX(All!$D$2:$D$532,$P41)="Local",INDEX(All!$D$2:$D$532,$P41)="Local / LUPC"),INDEX(All!$K$2:$K$532,$P41),IF(INDEX(All!$D$2:$D$532,$P41)="Census",INDEX(All!$AB$2:$AB$532,$P41),""))</f>
        <v>0</v>
      </c>
      <c r="L41" s="11">
        <f>IF(OR(INDEX(All!$D$2:$D$532,$P41)="Local",INDEX(All!$D$2:$D$532,$P41)="Local / LUPC"),INDEX(All!$L$2:$L$532,$P41),IF(INDEX(All!$D$2:$D$532,$P41)="Census",INDEX(All!$AC$2:$AC$532,$P41),""))</f>
        <v>0</v>
      </c>
      <c r="M41" s="11">
        <f>IF(OR(INDEX(All!$D$2:$D$532,$P41)="Local",INDEX(All!$D$2:$D$532,$P41)="Local / LUPC"),INDEX(All!$M$2:$M$532,$P41),IF(INDEX(All!$D$2:$D$532,$P41)="Census",INDEX(All!$X$2:$X$532,$P41),""))</f>
        <v>22</v>
      </c>
      <c r="N41" s="11">
        <f>IF(OR(INDEX(All!$D$2:$D$532,$P41)="Local",INDEX(All!$D$2:$D$532,$P41)="Local / LUPC"),INDEX(All!$N$2:$N$532,$P41),"")</f>
        <v>0</v>
      </c>
      <c r="O41" s="11">
        <f>INDEX(All!$V$2:$V$532,$P41)</f>
        <v>6</v>
      </c>
      <c r="P41">
        <f>MATCH($A41&amp;"|"&amp;$B41,INDEX(All!$A$2:$A$532&amp;"|"&amp;All!$B$2:$B$532,0),0)</f>
        <v>82</v>
      </c>
    </row>
    <row r="42" spans="1:16" x14ac:dyDescent="0.2">
      <c r="A42" s="8" t="s">
        <v>169</v>
      </c>
      <c r="B42" s="9" t="s">
        <v>74</v>
      </c>
      <c r="C42" s="9" t="str">
        <f>INDEX(All!$C$2:$C$532,$P42)</f>
        <v>Hancock County Planning Commission (HCPC)</v>
      </c>
      <c r="D42" s="9" t="str">
        <f>INDEX(All!$D$2:$D$532,$P42)</f>
        <v>Local</v>
      </c>
      <c r="E42" s="9" t="str">
        <f>INDEX(All!$E$2:$E$532,$P42)</f>
        <v>No</v>
      </c>
      <c r="F42" s="12">
        <f>INDEX(All!$F$2:$F$532,$P42)</f>
        <v>1362</v>
      </c>
      <c r="G42">
        <f>INDEX(All!$G$2:$G$532,$P42)</f>
        <v>1362</v>
      </c>
      <c r="H42" s="9">
        <f>IF(OR(INDEX(All!$D$2:$D$532,$P42)="Local",INDEX(All!$D$2:$D$532,$P42)="Local / LUPC"),INDEX(All!$H$2:$H$532,$P42),"")</f>
        <v>0</v>
      </c>
      <c r="I42" s="9">
        <f>IF(OR(INDEX(All!$D$2:$D$532,$P42)="Local",INDEX(All!$D$2:$D$532,$P42)="Local / LUPC"),INDEX(All!$I$2:$I$532,$P42),IF(INDEX(All!$D$2:$D$532,$P42)="Census",INDEX(All!$Y$2:$Y$532,$P42),""))</f>
        <v>1</v>
      </c>
      <c r="J42" s="9">
        <f>IF(OR(INDEX(All!$D$2:$D$532,$P42)="Local",INDEX(All!$D$2:$D$532,$P42)="Local / LUPC"),INDEX(All!$J$2:$J$532,$P42),IF(INDEX(All!$D$2:$D$532,$P42)="Census",INDEX(All!$AA$2:$AA$532,$P42),""))</f>
        <v>0</v>
      </c>
      <c r="K42" s="9">
        <f>IF(OR(INDEX(All!$D$2:$D$532,$P42)="Local",INDEX(All!$D$2:$D$532,$P42)="Local / LUPC"),INDEX(All!$K$2:$K$532,$P42),IF(INDEX(All!$D$2:$D$532,$P42)="Census",INDEX(All!$AB$2:$AB$532,$P42),""))</f>
        <v>0</v>
      </c>
      <c r="L42" s="9">
        <f>IF(OR(INDEX(All!$D$2:$D$532,$P42)="Local",INDEX(All!$D$2:$D$532,$P42)="Local / LUPC"),INDEX(All!$L$2:$L$532,$P42),IF(INDEX(All!$D$2:$D$532,$P42)="Census",INDEX(All!$AC$2:$AC$532,$P42),""))</f>
        <v>0</v>
      </c>
      <c r="M42" s="9">
        <f>IF(OR(INDEX(All!$D$2:$D$532,$P42)="Local",INDEX(All!$D$2:$D$532,$P42)="Local / LUPC"),INDEX(All!$M$2:$M$532,$P42),IF(INDEX(All!$D$2:$D$532,$P42)="Census",INDEX(All!$X$2:$X$532,$P42),""))</f>
        <v>1</v>
      </c>
      <c r="N42" s="9">
        <f>IF(OR(INDEX(All!$D$2:$D$532,$P42)="Local",INDEX(All!$D$2:$D$532,$P42)="Local / LUPC"),INDEX(All!$N$2:$N$532,$P42),"")</f>
        <v>0</v>
      </c>
      <c r="O42" s="9">
        <f>INDEX(All!$V$2:$V$532,$P42)</f>
        <v>1</v>
      </c>
      <c r="P42">
        <f>MATCH($A42&amp;"|"&amp;$B42,INDEX(All!$A$2:$A$532&amp;"|"&amp;All!$B$2:$B$532,0),0)</f>
        <v>83</v>
      </c>
    </row>
    <row r="43" spans="1:16" x14ac:dyDescent="0.2">
      <c r="A43" s="10" t="s">
        <v>178</v>
      </c>
      <c r="B43" s="11" t="s">
        <v>104</v>
      </c>
      <c r="C43" s="11" t="str">
        <f>INDEX(All!$C$2:$C$532,$P43)</f>
        <v>Greater Portland Council of Governments (GPCOG)</v>
      </c>
      <c r="D43" s="11" t="str">
        <f>INDEX(All!$D$2:$D$532,$P43)</f>
        <v>Local</v>
      </c>
      <c r="E43" s="11" t="str">
        <f>INDEX(All!$E$2:$E$532,$P43)</f>
        <v>No</v>
      </c>
      <c r="F43" s="13">
        <f>INDEX(All!$F$2:$F$532,$P43)</f>
        <v>555</v>
      </c>
      <c r="G43">
        <f>INDEX(All!$G$2:$G$532,$P43)</f>
        <v>396</v>
      </c>
      <c r="H43" s="11">
        <f>IF(OR(INDEX(All!$D$2:$D$532,$P43)="Local",INDEX(All!$D$2:$D$532,$P43)="Local / LUPC"),INDEX(All!$H$2:$H$532,$P43),"")</f>
        <v>1</v>
      </c>
      <c r="I43" s="11">
        <f>IF(OR(INDEX(All!$D$2:$D$532,$P43)="Local",INDEX(All!$D$2:$D$532,$P43)="Local / LUPC"),INDEX(All!$I$2:$I$532,$P43),IF(INDEX(All!$D$2:$D$532,$P43)="Census",INDEX(All!$Y$2:$Y$532,$P43),""))</f>
        <v>2</v>
      </c>
      <c r="J43" s="11">
        <f>IF(OR(INDEX(All!$D$2:$D$532,$P43)="Local",INDEX(All!$D$2:$D$532,$P43)="Local / LUPC"),INDEX(All!$J$2:$J$532,$P43),IF(INDEX(All!$D$2:$D$532,$P43)="Census",INDEX(All!$AA$2:$AA$532,$P43),""))</f>
        <v>0</v>
      </c>
      <c r="K43" s="11">
        <f>IF(OR(INDEX(All!$D$2:$D$532,$P43)="Local",INDEX(All!$D$2:$D$532,$P43)="Local / LUPC"),INDEX(All!$K$2:$K$532,$P43),IF(INDEX(All!$D$2:$D$532,$P43)="Census",INDEX(All!$AB$2:$AB$532,$P43),""))</f>
        <v>0</v>
      </c>
      <c r="L43" s="11">
        <f>IF(OR(INDEX(All!$D$2:$D$532,$P43)="Local",INDEX(All!$D$2:$D$532,$P43)="Local / LUPC"),INDEX(All!$L$2:$L$532,$P43),IF(INDEX(All!$D$2:$D$532,$P43)="Census",INDEX(All!$AC$2:$AC$532,$P43),""))</f>
        <v>0</v>
      </c>
      <c r="M43" s="11">
        <f>IF(OR(INDEX(All!$D$2:$D$532,$P43)="Local",INDEX(All!$D$2:$D$532,$P43)="Local / LUPC"),INDEX(All!$M$2:$M$532,$P43),IF(INDEX(All!$D$2:$D$532,$P43)="Census",INDEX(All!$X$2:$X$532,$P43),""))</f>
        <v>3</v>
      </c>
      <c r="N43" s="11">
        <f>IF(OR(INDEX(All!$D$2:$D$532,$P43)="Local",INDEX(All!$D$2:$D$532,$P43)="Local / LUPC"),INDEX(All!$N$2:$N$532,$P43),"")</f>
        <v>0</v>
      </c>
      <c r="O43" s="11">
        <f>INDEX(All!$V$2:$V$532,$P43)</f>
        <v>0</v>
      </c>
      <c r="P43">
        <f>MATCH($A43&amp;"|"&amp;$B43,INDEX(All!$A$2:$A$532&amp;"|"&amp;All!$B$2:$B$532,0),0)</f>
        <v>92</v>
      </c>
    </row>
    <row r="44" spans="1:16" x14ac:dyDescent="0.2">
      <c r="A44" s="8" t="s">
        <v>179</v>
      </c>
      <c r="B44" s="9" t="s">
        <v>64</v>
      </c>
      <c r="C44" s="9" t="str">
        <f>INDEX(All!$C$2:$C$532,$P44)</f>
        <v>Kennebec Valley Council of Governments (KVCOG)</v>
      </c>
      <c r="D44" s="9" t="str">
        <f>INDEX(All!$D$2:$D$532,$P44)</f>
        <v>Local</v>
      </c>
      <c r="E44" s="9" t="str">
        <f>INDEX(All!$E$2:$E$532,$P44)</f>
        <v>No</v>
      </c>
      <c r="F44" s="12">
        <f>INDEX(All!$F$2:$F$532,$P44)</f>
        <v>2823</v>
      </c>
      <c r="G44">
        <f>INDEX(All!$G$2:$G$532,$P44)</f>
        <v>2852</v>
      </c>
      <c r="H44" s="9">
        <f>IF(OR(INDEX(All!$D$2:$D$532,$P44)="Local",INDEX(All!$D$2:$D$532,$P44)="Local / LUPC"),INDEX(All!$H$2:$H$532,$P44),"")</f>
        <v>6</v>
      </c>
      <c r="I44" s="9">
        <f>IF(OR(INDEX(All!$D$2:$D$532,$P44)="Local",INDEX(All!$D$2:$D$532,$P44)="Local / LUPC"),INDEX(All!$I$2:$I$532,$P44),IF(INDEX(All!$D$2:$D$532,$P44)="Census",INDEX(All!$Y$2:$Y$532,$P44),""))</f>
        <v>4</v>
      </c>
      <c r="J44" s="9">
        <f>IF(OR(INDEX(All!$D$2:$D$532,$P44)="Local",INDEX(All!$D$2:$D$532,$P44)="Local / LUPC"),INDEX(All!$J$2:$J$532,$P44),IF(INDEX(All!$D$2:$D$532,$P44)="Census",INDEX(All!$AA$2:$AA$532,$P44),""))</f>
        <v>0</v>
      </c>
      <c r="K44" s="9">
        <f>IF(OR(INDEX(All!$D$2:$D$532,$P44)="Local",INDEX(All!$D$2:$D$532,$P44)="Local / LUPC"),INDEX(All!$K$2:$K$532,$P44),IF(INDEX(All!$D$2:$D$532,$P44)="Census",INDEX(All!$AB$2:$AB$532,$P44),""))</f>
        <v>0</v>
      </c>
      <c r="L44" s="9">
        <f>IF(OR(INDEX(All!$D$2:$D$532,$P44)="Local",INDEX(All!$D$2:$D$532,$P44)="Local / LUPC"),INDEX(All!$L$2:$L$532,$P44),IF(INDEX(All!$D$2:$D$532,$P44)="Census",INDEX(All!$AC$2:$AC$532,$P44),""))</f>
        <v>0</v>
      </c>
      <c r="M44" s="9">
        <f>IF(OR(INDEX(All!$D$2:$D$532,$P44)="Local",INDEX(All!$D$2:$D$532,$P44)="Local / LUPC"),INDEX(All!$M$2:$M$532,$P44),IF(INDEX(All!$D$2:$D$532,$P44)="Census",INDEX(All!$X$2:$X$532,$P44),""))</f>
        <v>10</v>
      </c>
      <c r="N44" s="9">
        <f>IF(OR(INDEX(All!$D$2:$D$532,$P44)="Local",INDEX(All!$D$2:$D$532,$P44)="Local / LUPC"),INDEX(All!$N$2:$N$532,$P44),"")</f>
        <v>0</v>
      </c>
      <c r="O44" s="9">
        <f>INDEX(All!$V$2:$V$532,$P44)</f>
        <v>3</v>
      </c>
      <c r="P44">
        <f>MATCH($A44&amp;"|"&amp;$B44,INDEX(All!$A$2:$A$532&amp;"|"&amp;All!$B$2:$B$532,0),0)</f>
        <v>93</v>
      </c>
    </row>
    <row r="45" spans="1:16" x14ac:dyDescent="0.2">
      <c r="A45" s="10" t="s">
        <v>180</v>
      </c>
      <c r="B45" s="11" t="s">
        <v>62</v>
      </c>
      <c r="C45" s="11" t="str">
        <f>INDEX(All!$C$2:$C$532,$P45)</f>
        <v>Sunrise County Economic Council (SCEC)</v>
      </c>
      <c r="D45" s="11" t="str">
        <f>INDEX(All!$D$2:$D$532,$P45)</f>
        <v>Local</v>
      </c>
      <c r="E45" s="11" t="str">
        <f>INDEX(All!$E$2:$E$532,$P45)</f>
        <v>No</v>
      </c>
      <c r="F45" s="13">
        <f>INDEX(All!$F$2:$F$532,$P45)</f>
        <v>809</v>
      </c>
      <c r="G45">
        <f>INDEX(All!$G$2:$G$532,$P45)</f>
        <v>1103</v>
      </c>
      <c r="H45" s="11">
        <f>IF(OR(INDEX(All!$D$2:$D$532,$P45)="Local",INDEX(All!$D$2:$D$532,$P45)="Local / LUPC"),INDEX(All!$H$2:$H$532,$P45),"")</f>
        <v>0</v>
      </c>
      <c r="I45" s="11">
        <f>IF(OR(INDEX(All!$D$2:$D$532,$P45)="Local",INDEX(All!$D$2:$D$532,$P45)="Local / LUPC"),INDEX(All!$I$2:$I$532,$P45),IF(INDEX(All!$D$2:$D$532,$P45)="Census",INDEX(All!$Y$2:$Y$532,$P45),""))</f>
        <v>3</v>
      </c>
      <c r="J45" s="11">
        <f>IF(OR(INDEX(All!$D$2:$D$532,$P45)="Local",INDEX(All!$D$2:$D$532,$P45)="Local / LUPC"),INDEX(All!$J$2:$J$532,$P45),IF(INDEX(All!$D$2:$D$532,$P45)="Census",INDEX(All!$AA$2:$AA$532,$P45),""))</f>
        <v>0</v>
      </c>
      <c r="K45" s="11">
        <f>IF(OR(INDEX(All!$D$2:$D$532,$P45)="Local",INDEX(All!$D$2:$D$532,$P45)="Local / LUPC"),INDEX(All!$K$2:$K$532,$P45),IF(INDEX(All!$D$2:$D$532,$P45)="Census",INDEX(All!$AB$2:$AB$532,$P45),""))</f>
        <v>0</v>
      </c>
      <c r="L45" s="11">
        <f>IF(OR(INDEX(All!$D$2:$D$532,$P45)="Local",INDEX(All!$D$2:$D$532,$P45)="Local / LUPC"),INDEX(All!$L$2:$L$532,$P45),IF(INDEX(All!$D$2:$D$532,$P45)="Census",INDEX(All!$AC$2:$AC$532,$P45),""))</f>
        <v>0</v>
      </c>
      <c r="M45" s="11">
        <f>IF(OR(INDEX(All!$D$2:$D$532,$P45)="Local",INDEX(All!$D$2:$D$532,$P45)="Local / LUPC"),INDEX(All!$M$2:$M$532,$P45),IF(INDEX(All!$D$2:$D$532,$P45)="Census",INDEX(All!$X$2:$X$532,$P45),""))</f>
        <v>3</v>
      </c>
      <c r="N45" s="11">
        <f>IF(OR(INDEX(All!$D$2:$D$532,$P45)="Local",INDEX(All!$D$2:$D$532,$P45)="Local / LUPC"),INDEX(All!$N$2:$N$532,$P45),"")</f>
        <v>0</v>
      </c>
      <c r="O45" s="11">
        <f>INDEX(All!$V$2:$V$532,$P45)</f>
        <v>0</v>
      </c>
      <c r="P45">
        <f>MATCH($A45&amp;"|"&amp;$B45,INDEX(All!$A$2:$A$532&amp;"|"&amp;All!$B$2:$B$532,0),0)</f>
        <v>94</v>
      </c>
    </row>
    <row r="46" spans="1:16" x14ac:dyDescent="0.2">
      <c r="A46" s="8" t="s">
        <v>183</v>
      </c>
      <c r="B46" s="9" t="s">
        <v>64</v>
      </c>
      <c r="C46" s="9" t="str">
        <f>INDEX(All!$C$2:$C$532,$P46)</f>
        <v>Kennebec Valley Council of Governments (KVCOG)</v>
      </c>
      <c r="D46" s="9" t="str">
        <f>INDEX(All!$D$2:$D$532,$P46)</f>
        <v>Local</v>
      </c>
      <c r="E46" s="9" t="str">
        <f>INDEX(All!$E$2:$E$532,$P46)</f>
        <v>Yes</v>
      </c>
      <c r="F46" s="12">
        <f>INDEX(All!$F$2:$F$532,$P46)</f>
        <v>4526</v>
      </c>
      <c r="G46">
        <f>INDEX(All!$G$2:$G$532,$P46)</f>
        <v>4618</v>
      </c>
      <c r="H46" s="9">
        <f>IF(OR(INDEX(All!$D$2:$D$532,$P46)="Local",INDEX(All!$D$2:$D$532,$P46)="Local / LUPC"),INDEX(All!$H$2:$H$532,$P46),"")</f>
        <v>2</v>
      </c>
      <c r="I46" s="9">
        <f>IF(OR(INDEX(All!$D$2:$D$532,$P46)="Local",INDEX(All!$D$2:$D$532,$P46)="Local / LUPC"),INDEX(All!$I$2:$I$532,$P46),IF(INDEX(All!$D$2:$D$532,$P46)="Census",INDEX(All!$Y$2:$Y$532,$P46),""))</f>
        <v>13</v>
      </c>
      <c r="J46" s="9">
        <f>IF(OR(INDEX(All!$D$2:$D$532,$P46)="Local",INDEX(All!$D$2:$D$532,$P46)="Local / LUPC"),INDEX(All!$J$2:$J$532,$P46),IF(INDEX(All!$D$2:$D$532,$P46)="Census",INDEX(All!$AA$2:$AA$532,$P46),""))</f>
        <v>0</v>
      </c>
      <c r="K46" s="9">
        <f>IF(OR(INDEX(All!$D$2:$D$532,$P46)="Local",INDEX(All!$D$2:$D$532,$P46)="Local / LUPC"),INDEX(All!$K$2:$K$532,$P46),IF(INDEX(All!$D$2:$D$532,$P46)="Census",INDEX(All!$AB$2:$AB$532,$P46),""))</f>
        <v>0</v>
      </c>
      <c r="L46" s="9">
        <f>IF(OR(INDEX(All!$D$2:$D$532,$P46)="Local",INDEX(All!$D$2:$D$532,$P46)="Local / LUPC"),INDEX(All!$L$2:$L$532,$P46),IF(INDEX(All!$D$2:$D$532,$P46)="Census",INDEX(All!$AC$2:$AC$532,$P46),""))</f>
        <v>0</v>
      </c>
      <c r="M46" s="9">
        <f>IF(OR(INDEX(All!$D$2:$D$532,$P46)="Local",INDEX(All!$D$2:$D$532,$P46)="Local / LUPC"),INDEX(All!$M$2:$M$532,$P46),IF(INDEX(All!$D$2:$D$532,$P46)="Census",INDEX(All!$X$2:$X$532,$P46),""))</f>
        <v>15</v>
      </c>
      <c r="N46" s="9">
        <f>IF(OR(INDEX(All!$D$2:$D$532,$P46)="Local",INDEX(All!$D$2:$D$532,$P46)="Local / LUPC"),INDEX(All!$N$2:$N$532,$P46),"")</f>
        <v>0</v>
      </c>
      <c r="O46" s="9">
        <f>INDEX(All!$V$2:$V$532,$P46)</f>
        <v>4</v>
      </c>
      <c r="P46">
        <f>MATCH($A46&amp;"|"&amp;$B46,INDEX(All!$A$2:$A$532&amp;"|"&amp;All!$B$2:$B$532,0),0)</f>
        <v>97</v>
      </c>
    </row>
    <row r="47" spans="1:16" x14ac:dyDescent="0.2">
      <c r="A47" s="10" t="s">
        <v>187</v>
      </c>
      <c r="B47" s="11" t="s">
        <v>62</v>
      </c>
      <c r="C47" s="11" t="str">
        <f>INDEX(All!$C$2:$C$532,$P47)</f>
        <v>Sunrise County Economic Council (SCEC)</v>
      </c>
      <c r="D47" s="11" t="str">
        <f>INDEX(All!$D$2:$D$532,$P47)</f>
        <v>Local</v>
      </c>
      <c r="E47" s="11" t="str">
        <f>INDEX(All!$E$2:$E$532,$P47)</f>
        <v>No</v>
      </c>
      <c r="F47" s="13">
        <f>INDEX(All!$F$2:$F$532,$P47)</f>
        <v>529</v>
      </c>
      <c r="G47">
        <f>INDEX(All!$G$2:$G$532,$P47)</f>
        <v>437</v>
      </c>
      <c r="H47" s="11">
        <f>IF(OR(INDEX(All!$D$2:$D$532,$P47)="Local",INDEX(All!$D$2:$D$532,$P47)="Local / LUPC"),INDEX(All!$H$2:$H$532,$P47),"")</f>
        <v>0</v>
      </c>
      <c r="I47" s="11">
        <f>IF(OR(INDEX(All!$D$2:$D$532,$P47)="Local",INDEX(All!$D$2:$D$532,$P47)="Local / LUPC"),INDEX(All!$I$2:$I$532,$P47),IF(INDEX(All!$D$2:$D$532,$P47)="Census",INDEX(All!$Y$2:$Y$532,$P47),""))</f>
        <v>0</v>
      </c>
      <c r="J47" s="11">
        <f>IF(OR(INDEX(All!$D$2:$D$532,$P47)="Local",INDEX(All!$D$2:$D$532,$P47)="Local / LUPC"),INDEX(All!$J$2:$J$532,$P47),IF(INDEX(All!$D$2:$D$532,$P47)="Census",INDEX(All!$AA$2:$AA$532,$P47),""))</f>
        <v>0</v>
      </c>
      <c r="K47" s="11">
        <f>IF(OR(INDEX(All!$D$2:$D$532,$P47)="Local",INDEX(All!$D$2:$D$532,$P47)="Local / LUPC"),INDEX(All!$K$2:$K$532,$P47),IF(INDEX(All!$D$2:$D$532,$P47)="Census",INDEX(All!$AB$2:$AB$532,$P47),""))</f>
        <v>0</v>
      </c>
      <c r="L47" s="11">
        <f>IF(OR(INDEX(All!$D$2:$D$532,$P47)="Local",INDEX(All!$D$2:$D$532,$P47)="Local / LUPC"),INDEX(All!$L$2:$L$532,$P47),IF(INDEX(All!$D$2:$D$532,$P47)="Census",INDEX(All!$AC$2:$AC$532,$P47),""))</f>
        <v>0</v>
      </c>
      <c r="M47" s="11">
        <f>IF(OR(INDEX(All!$D$2:$D$532,$P47)="Local",INDEX(All!$D$2:$D$532,$P47)="Local / LUPC"),INDEX(All!$M$2:$M$532,$P47),IF(INDEX(All!$D$2:$D$532,$P47)="Census",INDEX(All!$X$2:$X$532,$P47),""))</f>
        <v>0</v>
      </c>
      <c r="N47" s="11">
        <f>IF(OR(INDEX(All!$D$2:$D$532,$P47)="Local",INDEX(All!$D$2:$D$532,$P47)="Local / LUPC"),INDEX(All!$N$2:$N$532,$P47),"")</f>
        <v>0</v>
      </c>
      <c r="O47" s="11">
        <f>INDEX(All!$V$2:$V$532,$P47)</f>
        <v>0</v>
      </c>
      <c r="P47">
        <f>MATCH($A47&amp;"|"&amp;$B47,INDEX(All!$A$2:$A$532&amp;"|"&amp;All!$B$2:$B$532,0),0)</f>
        <v>101</v>
      </c>
    </row>
    <row r="48" spans="1:16" x14ac:dyDescent="0.2">
      <c r="A48" s="8" t="s">
        <v>188</v>
      </c>
      <c r="B48" s="9" t="s">
        <v>62</v>
      </c>
      <c r="C48" s="9" t="str">
        <f>INDEX(All!$C$2:$C$532,$P48)</f>
        <v>Sunrise County Economic Council (SCEC)</v>
      </c>
      <c r="D48" s="9" t="str">
        <f>INDEX(All!$D$2:$D$532,$P48)</f>
        <v>Local</v>
      </c>
      <c r="E48" s="9" t="str">
        <f>INDEX(All!$E$2:$E$532,$P48)</f>
        <v>No</v>
      </c>
      <c r="F48" s="12">
        <f>INDEX(All!$F$2:$F$532,$P48)</f>
        <v>475</v>
      </c>
      <c r="G48">
        <f>INDEX(All!$G$2:$G$532,$P48)</f>
        <v>488</v>
      </c>
      <c r="H48" s="9">
        <f>IF(OR(INDEX(All!$D$2:$D$532,$P48)="Local",INDEX(All!$D$2:$D$532,$P48)="Local / LUPC"),INDEX(All!$H$2:$H$532,$P48),"")</f>
        <v>0</v>
      </c>
      <c r="I48" s="9">
        <f>IF(OR(INDEX(All!$D$2:$D$532,$P48)="Local",INDEX(All!$D$2:$D$532,$P48)="Local / LUPC"),INDEX(All!$I$2:$I$532,$P48),IF(INDEX(All!$D$2:$D$532,$P48)="Census",INDEX(All!$Y$2:$Y$532,$P48),""))</f>
        <v>0</v>
      </c>
      <c r="J48" s="9">
        <f>IF(OR(INDEX(All!$D$2:$D$532,$P48)="Local",INDEX(All!$D$2:$D$532,$P48)="Local / LUPC"),INDEX(All!$J$2:$J$532,$P48),IF(INDEX(All!$D$2:$D$532,$P48)="Census",INDEX(All!$AA$2:$AA$532,$P48),""))</f>
        <v>0</v>
      </c>
      <c r="K48" s="9">
        <f>IF(OR(INDEX(All!$D$2:$D$532,$P48)="Local",INDEX(All!$D$2:$D$532,$P48)="Local / LUPC"),INDEX(All!$K$2:$K$532,$P48),IF(INDEX(All!$D$2:$D$532,$P48)="Census",INDEX(All!$AB$2:$AB$532,$P48),""))</f>
        <v>0</v>
      </c>
      <c r="L48" s="9">
        <f>IF(OR(INDEX(All!$D$2:$D$532,$P48)="Local",INDEX(All!$D$2:$D$532,$P48)="Local / LUPC"),INDEX(All!$L$2:$L$532,$P48),IF(INDEX(All!$D$2:$D$532,$P48)="Census",INDEX(All!$AC$2:$AC$532,$P48),""))</f>
        <v>0</v>
      </c>
      <c r="M48" s="9">
        <f>IF(OR(INDEX(All!$D$2:$D$532,$P48)="Local",INDEX(All!$D$2:$D$532,$P48)="Local / LUPC"),INDEX(All!$M$2:$M$532,$P48),IF(INDEX(All!$D$2:$D$532,$P48)="Census",INDEX(All!$X$2:$X$532,$P48),""))</f>
        <v>0</v>
      </c>
      <c r="N48" s="9">
        <f>IF(OR(INDEX(All!$D$2:$D$532,$P48)="Local",INDEX(All!$D$2:$D$532,$P48)="Local / LUPC"),INDEX(All!$N$2:$N$532,$P48),"")</f>
        <v>0</v>
      </c>
      <c r="O48" s="9">
        <f>INDEX(All!$V$2:$V$532,$P48)</f>
        <v>0</v>
      </c>
      <c r="P48">
        <f>MATCH($A48&amp;"|"&amp;$B48,INDEX(All!$A$2:$A$532&amp;"|"&amp;All!$B$2:$B$532,0),0)</f>
        <v>102</v>
      </c>
    </row>
    <row r="49" spans="1:16" x14ac:dyDescent="0.2">
      <c r="A49" s="10" t="s">
        <v>189</v>
      </c>
      <c r="B49" s="11" t="s">
        <v>68</v>
      </c>
      <c r="C49" s="11">
        <f>INDEX(All!$C$2:$C$532,$P49)</f>
        <v>0</v>
      </c>
      <c r="D49" s="11" t="str">
        <f>INDEX(All!$D$2:$D$532,$P49)</f>
        <v>Local / LUPC</v>
      </c>
      <c r="E49" s="11" t="str">
        <f>INDEX(All!$E$2:$E$532,$P49)</f>
        <v>No</v>
      </c>
      <c r="F49" s="13">
        <f>INDEX(All!$F$2:$F$532,$P49)</f>
        <v>440</v>
      </c>
      <c r="G49">
        <f>INDEX(All!$G$2:$G$532,$P49)</f>
        <v>432</v>
      </c>
      <c r="H49" s="11">
        <f>IF(OR(INDEX(All!$D$2:$D$532,$P49)="Local",INDEX(All!$D$2:$D$532,$P49)="Local / LUPC"),INDEX(All!$H$2:$H$532,$P49),"")</f>
        <v>0</v>
      </c>
      <c r="I49" s="11">
        <f>IF(OR(INDEX(All!$D$2:$D$532,$P49)="Local",INDEX(All!$D$2:$D$532,$P49)="Local / LUPC"),INDEX(All!$I$2:$I$532,$P49),IF(INDEX(All!$D$2:$D$532,$P49)="Census",INDEX(All!$Y$2:$Y$532,$P49),""))</f>
        <v>0</v>
      </c>
      <c r="J49" s="11">
        <f>IF(OR(INDEX(All!$D$2:$D$532,$P49)="Local",INDEX(All!$D$2:$D$532,$P49)="Local / LUPC"),INDEX(All!$J$2:$J$532,$P49),IF(INDEX(All!$D$2:$D$532,$P49)="Census",INDEX(All!$AA$2:$AA$532,$P49),""))</f>
        <v>0</v>
      </c>
      <c r="K49" s="11">
        <f>IF(OR(INDEX(All!$D$2:$D$532,$P49)="Local",INDEX(All!$D$2:$D$532,$P49)="Local / LUPC"),INDEX(All!$K$2:$K$532,$P49),IF(INDEX(All!$D$2:$D$532,$P49)="Census",INDEX(All!$AB$2:$AB$532,$P49),""))</f>
        <v>0</v>
      </c>
      <c r="L49" s="11">
        <f>IF(OR(INDEX(All!$D$2:$D$532,$P49)="Local",INDEX(All!$D$2:$D$532,$P49)="Local / LUPC"),INDEX(All!$L$2:$L$532,$P49),IF(INDEX(All!$D$2:$D$532,$P49)="Census",INDEX(All!$AC$2:$AC$532,$P49),""))</f>
        <v>0</v>
      </c>
      <c r="M49" s="11">
        <f>IF(OR(INDEX(All!$D$2:$D$532,$P49)="Local",INDEX(All!$D$2:$D$532,$P49)="Local / LUPC"),INDEX(All!$M$2:$M$532,$P49),IF(INDEX(All!$D$2:$D$532,$P49)="Census",INDEX(All!$X$2:$X$532,$P49),""))</f>
        <v>6</v>
      </c>
      <c r="N49" s="11">
        <f>IF(OR(INDEX(All!$D$2:$D$532,$P49)="Local",INDEX(All!$D$2:$D$532,$P49)="Local / LUPC"),INDEX(All!$N$2:$N$532,$P49),"")</f>
        <v>0</v>
      </c>
      <c r="O49" s="11">
        <f>INDEX(All!$V$2:$V$532,$P49)</f>
        <v>1</v>
      </c>
      <c r="P49">
        <f>MATCH($A49&amp;"|"&amp;$B49,INDEX(All!$A$2:$A$532&amp;"|"&amp;All!$B$2:$B$532,0),0)</f>
        <v>103</v>
      </c>
    </row>
    <row r="50" spans="1:16" x14ac:dyDescent="0.2">
      <c r="A50" s="8" t="s">
        <v>191</v>
      </c>
      <c r="B50" s="9" t="s">
        <v>100</v>
      </c>
      <c r="C50" s="9">
        <f>INDEX(All!$C$2:$C$532,$P50)</f>
        <v>0</v>
      </c>
      <c r="D50" s="9" t="str">
        <f>INDEX(All!$D$2:$D$532,$P50)</f>
        <v>Local / LUPC</v>
      </c>
      <c r="E50" s="9" t="str">
        <f>INDEX(All!$E$2:$E$532,$P50)</f>
        <v>No</v>
      </c>
      <c r="F50" s="12">
        <f>INDEX(All!$F$2:$F$532,$P50)</f>
        <v>51</v>
      </c>
      <c r="G50">
        <f>INDEX(All!$G$2:$G$532,$P50)</f>
        <v>133</v>
      </c>
      <c r="H50" s="9">
        <f>IF(OR(INDEX(All!$D$2:$D$532,$P50)="Local",INDEX(All!$D$2:$D$532,$P50)="Local / LUPC"),INDEX(All!$H$2:$H$532,$P50),"")</f>
        <v>0</v>
      </c>
      <c r="I50" s="9">
        <f>IF(OR(INDEX(All!$D$2:$D$532,$P50)="Local",INDEX(All!$D$2:$D$532,$P50)="Local / LUPC"),INDEX(All!$I$2:$I$532,$P50),IF(INDEX(All!$D$2:$D$532,$P50)="Census",INDEX(All!$Y$2:$Y$532,$P50),""))</f>
        <v>0</v>
      </c>
      <c r="J50" s="9">
        <f>IF(OR(INDEX(All!$D$2:$D$532,$P50)="Local",INDEX(All!$D$2:$D$532,$P50)="Local / LUPC"),INDEX(All!$J$2:$J$532,$P50),IF(INDEX(All!$D$2:$D$532,$P50)="Census",INDEX(All!$AA$2:$AA$532,$P50),""))</f>
        <v>0</v>
      </c>
      <c r="K50" s="9">
        <f>IF(OR(INDEX(All!$D$2:$D$532,$P50)="Local",INDEX(All!$D$2:$D$532,$P50)="Local / LUPC"),INDEX(All!$K$2:$K$532,$P50),IF(INDEX(All!$D$2:$D$532,$P50)="Census",INDEX(All!$AB$2:$AB$532,$P50),""))</f>
        <v>0</v>
      </c>
      <c r="L50" s="9">
        <f>IF(OR(INDEX(All!$D$2:$D$532,$P50)="Local",INDEX(All!$D$2:$D$532,$P50)="Local / LUPC"),INDEX(All!$L$2:$L$532,$P50),IF(INDEX(All!$D$2:$D$532,$P50)="Census",INDEX(All!$AC$2:$AC$532,$P50),""))</f>
        <v>0</v>
      </c>
      <c r="M50" s="9">
        <f>IF(OR(INDEX(All!$D$2:$D$532,$P50)="Local",INDEX(All!$D$2:$D$532,$P50)="Local / LUPC"),INDEX(All!$M$2:$M$532,$P50),IF(INDEX(All!$D$2:$D$532,$P50)="Census",INDEX(All!$X$2:$X$532,$P50),""))</f>
        <v>13</v>
      </c>
      <c r="N50" s="9">
        <f>IF(OR(INDEX(All!$D$2:$D$532,$P50)="Local",INDEX(All!$D$2:$D$532,$P50)="Local / LUPC"),INDEX(All!$N$2:$N$532,$P50),"")</f>
        <v>0</v>
      </c>
      <c r="O50" s="9">
        <f>INDEX(All!$V$2:$V$532,$P50)</f>
        <v>0</v>
      </c>
      <c r="P50">
        <f>MATCH($A50&amp;"|"&amp;$B50,INDEX(All!$A$2:$A$532&amp;"|"&amp;All!$B$2:$B$532,0),0)</f>
        <v>105</v>
      </c>
    </row>
    <row r="51" spans="1:16" x14ac:dyDescent="0.2">
      <c r="A51" s="10" t="s">
        <v>196</v>
      </c>
      <c r="B51" s="11" t="s">
        <v>74</v>
      </c>
      <c r="C51" s="11" t="str">
        <f>INDEX(All!$C$2:$C$532,$P51)</f>
        <v>Hancock County Planning Commission (HCPC)</v>
      </c>
      <c r="D51" s="11" t="str">
        <f>INDEX(All!$D$2:$D$532,$P51)</f>
        <v>Local</v>
      </c>
      <c r="E51" s="11" t="str">
        <f>INDEX(All!$E$2:$E$532,$P51)</f>
        <v>No</v>
      </c>
      <c r="F51" s="13">
        <f>INDEX(All!$F$2:$F$532,$P51)</f>
        <v>196</v>
      </c>
      <c r="G51">
        <f>INDEX(All!$G$2:$G$532,$P51)</f>
        <v>161</v>
      </c>
      <c r="H51" s="11">
        <f>IF(OR(INDEX(All!$D$2:$D$532,$P51)="Local",INDEX(All!$D$2:$D$532,$P51)="Local / LUPC"),INDEX(All!$H$2:$H$532,$P51),"")</f>
        <v>0</v>
      </c>
      <c r="I51" s="11">
        <f>IF(OR(INDEX(All!$D$2:$D$532,$P51)="Local",INDEX(All!$D$2:$D$532,$P51)="Local / LUPC"),INDEX(All!$I$2:$I$532,$P51),IF(INDEX(All!$D$2:$D$532,$P51)="Census",INDEX(All!$Y$2:$Y$532,$P51),""))</f>
        <v>2</v>
      </c>
      <c r="J51" s="11">
        <f>IF(OR(INDEX(All!$D$2:$D$532,$P51)="Local",INDEX(All!$D$2:$D$532,$P51)="Local / LUPC"),INDEX(All!$J$2:$J$532,$P51),IF(INDEX(All!$D$2:$D$532,$P51)="Census",INDEX(All!$AA$2:$AA$532,$P51),""))</f>
        <v>0</v>
      </c>
      <c r="K51" s="11">
        <f>IF(OR(INDEX(All!$D$2:$D$532,$P51)="Local",INDEX(All!$D$2:$D$532,$P51)="Local / LUPC"),INDEX(All!$K$2:$K$532,$P51),IF(INDEX(All!$D$2:$D$532,$P51)="Census",INDEX(All!$AB$2:$AB$532,$P51),""))</f>
        <v>0</v>
      </c>
      <c r="L51" s="11">
        <f>IF(OR(INDEX(All!$D$2:$D$532,$P51)="Local",INDEX(All!$D$2:$D$532,$P51)="Local / LUPC"),INDEX(All!$L$2:$L$532,$P51),IF(INDEX(All!$D$2:$D$532,$P51)="Census",INDEX(All!$AC$2:$AC$532,$P51),""))</f>
        <v>0</v>
      </c>
      <c r="M51" s="11">
        <f>IF(OR(INDEX(All!$D$2:$D$532,$P51)="Local",INDEX(All!$D$2:$D$532,$P51)="Local / LUPC"),INDEX(All!$M$2:$M$532,$P51),IF(INDEX(All!$D$2:$D$532,$P51)="Census",INDEX(All!$X$2:$X$532,$P51),""))</f>
        <v>2</v>
      </c>
      <c r="N51" s="11">
        <f>IF(OR(INDEX(All!$D$2:$D$532,$P51)="Local",INDEX(All!$D$2:$D$532,$P51)="Local / LUPC"),INDEX(All!$N$2:$N$532,$P51),"")</f>
        <v>0</v>
      </c>
      <c r="O51" s="11">
        <f>INDEX(All!$V$2:$V$532,$P51)</f>
        <v>0</v>
      </c>
      <c r="P51">
        <f>MATCH($A51&amp;"|"&amp;$B51,INDEX(All!$A$2:$A$532&amp;"|"&amp;All!$B$2:$B$532,0),0)</f>
        <v>110</v>
      </c>
    </row>
    <row r="52" spans="1:16" x14ac:dyDescent="0.2">
      <c r="A52" s="8" t="s">
        <v>104</v>
      </c>
      <c r="B52" s="9" t="s">
        <v>104</v>
      </c>
      <c r="C52" s="9" t="str">
        <f>INDEX(All!$C$2:$C$532,$P52)</f>
        <v>Greater Portland Council of Governments (GPCOG)</v>
      </c>
      <c r="D52" s="9" t="str">
        <f>INDEX(All!$D$2:$D$532,$P52)</f>
        <v>Local</v>
      </c>
      <c r="E52" s="9" t="str">
        <f>INDEX(All!$E$2:$E$532,$P52)</f>
        <v>Yes</v>
      </c>
      <c r="F52" s="12">
        <f>INDEX(All!$F$2:$F$532,$P52)</f>
        <v>8647</v>
      </c>
      <c r="G52">
        <f>INDEX(All!$G$2:$G$532,$P52)</f>
        <v>8851</v>
      </c>
      <c r="H52" s="9">
        <f>IF(OR(INDEX(All!$D$2:$D$532,$P52)="Local",INDEX(All!$D$2:$D$532,$P52)="Local / LUPC"),INDEX(All!$H$2:$H$532,$P52),"")</f>
        <v>6</v>
      </c>
      <c r="I52" s="9">
        <f>IF(OR(INDEX(All!$D$2:$D$532,$P52)="Local",INDEX(All!$D$2:$D$532,$P52)="Local / LUPC"),INDEX(All!$I$2:$I$532,$P52),IF(INDEX(All!$D$2:$D$532,$P52)="Census",INDEX(All!$Y$2:$Y$532,$P52),""))</f>
        <v>52</v>
      </c>
      <c r="J52" s="9">
        <f>IF(OR(INDEX(All!$D$2:$D$532,$P52)="Local",INDEX(All!$D$2:$D$532,$P52)="Local / LUPC"),INDEX(All!$J$2:$J$532,$P52),IF(INDEX(All!$D$2:$D$532,$P52)="Census",INDEX(All!$AA$2:$AA$532,$P52),""))</f>
        <v>0</v>
      </c>
      <c r="K52" s="9">
        <f>IF(OR(INDEX(All!$D$2:$D$532,$P52)="Local",INDEX(All!$D$2:$D$532,$P52)="Local / LUPC"),INDEX(All!$K$2:$K$532,$P52),IF(INDEX(All!$D$2:$D$532,$P52)="Census",INDEX(All!$AB$2:$AB$532,$P52),""))</f>
        <v>3</v>
      </c>
      <c r="L52" s="9">
        <f>IF(OR(INDEX(All!$D$2:$D$532,$P52)="Local",INDEX(All!$D$2:$D$532,$P52)="Local / LUPC"),INDEX(All!$L$2:$L$532,$P52),IF(INDEX(All!$D$2:$D$532,$P52)="Census",INDEX(All!$AC$2:$AC$532,$P52),""))</f>
        <v>0</v>
      </c>
      <c r="M52" s="9">
        <f>IF(OR(INDEX(All!$D$2:$D$532,$P52)="Local",INDEX(All!$D$2:$D$532,$P52)="Local / LUPC"),INDEX(All!$M$2:$M$532,$P52),IF(INDEX(All!$D$2:$D$532,$P52)="Census",INDEX(All!$X$2:$X$532,$P52),""))</f>
        <v>61</v>
      </c>
      <c r="N52" s="9">
        <f>IF(OR(INDEX(All!$D$2:$D$532,$P52)="Local",INDEX(All!$D$2:$D$532,$P52)="Local / LUPC"),INDEX(All!$N$2:$N$532,$P52),"")</f>
        <v>14</v>
      </c>
      <c r="O52" s="9">
        <f>INDEX(All!$V$2:$V$532,$P52)</f>
        <v>4</v>
      </c>
      <c r="P52">
        <f>MATCH($A52&amp;"|"&amp;$B52,INDEX(All!$A$2:$A$532&amp;"|"&amp;All!$B$2:$B$532,0),0)</f>
        <v>114</v>
      </c>
    </row>
    <row r="53" spans="1:16" x14ac:dyDescent="0.2">
      <c r="A53" s="10" t="s">
        <v>200</v>
      </c>
      <c r="B53" s="11" t="s">
        <v>83</v>
      </c>
      <c r="C53" s="11" t="str">
        <f>INDEX(All!$C$2:$C$532,$P53)</f>
        <v>None / Not Applicable</v>
      </c>
      <c r="D53" s="11" t="str">
        <f>INDEX(All!$D$2:$D$532,$P53)</f>
        <v>Local</v>
      </c>
      <c r="E53" s="11" t="str">
        <f>INDEX(All!$E$2:$E$532,$P53)</f>
        <v>No</v>
      </c>
      <c r="F53" s="13">
        <f>INDEX(All!$F$2:$F$532,$P53)</f>
        <v>1460</v>
      </c>
      <c r="G53">
        <f>INDEX(All!$G$2:$G$532,$P53)</f>
        <v>1486</v>
      </c>
      <c r="H53" s="11">
        <f>IF(OR(INDEX(All!$D$2:$D$532,$P53)="Local",INDEX(All!$D$2:$D$532,$P53)="Local / LUPC"),INDEX(All!$H$2:$H$532,$P53),"")</f>
        <v>0</v>
      </c>
      <c r="I53" s="11">
        <f>IF(OR(INDEX(All!$D$2:$D$532,$P53)="Local",INDEX(All!$D$2:$D$532,$P53)="Local / LUPC"),INDEX(All!$I$2:$I$532,$P53),IF(INDEX(All!$D$2:$D$532,$P53)="Census",INDEX(All!$Y$2:$Y$532,$P53),""))</f>
        <v>9</v>
      </c>
      <c r="J53" s="11">
        <f>IF(OR(INDEX(All!$D$2:$D$532,$P53)="Local",INDEX(All!$D$2:$D$532,$P53)="Local / LUPC"),INDEX(All!$J$2:$J$532,$P53),IF(INDEX(All!$D$2:$D$532,$P53)="Census",INDEX(All!$AA$2:$AA$532,$P53),""))</f>
        <v>0</v>
      </c>
      <c r="K53" s="11">
        <f>IF(OR(INDEX(All!$D$2:$D$532,$P53)="Local",INDEX(All!$D$2:$D$532,$P53)="Local / LUPC"),INDEX(All!$K$2:$K$532,$P53),IF(INDEX(All!$D$2:$D$532,$P53)="Census",INDEX(All!$AB$2:$AB$532,$P53),""))</f>
        <v>0</v>
      </c>
      <c r="L53" s="11">
        <f>IF(OR(INDEX(All!$D$2:$D$532,$P53)="Local",INDEX(All!$D$2:$D$532,$P53)="Local / LUPC"),INDEX(All!$L$2:$L$532,$P53),IF(INDEX(All!$D$2:$D$532,$P53)="Census",INDEX(All!$AC$2:$AC$532,$P53),""))</f>
        <v>0</v>
      </c>
      <c r="M53" s="11">
        <f>IF(OR(INDEX(All!$D$2:$D$532,$P53)="Local",INDEX(All!$D$2:$D$532,$P53)="Local / LUPC"),INDEX(All!$M$2:$M$532,$P53),IF(INDEX(All!$D$2:$D$532,$P53)="Census",INDEX(All!$X$2:$X$532,$P53),""))</f>
        <v>9</v>
      </c>
      <c r="N53" s="11">
        <f>IF(OR(INDEX(All!$D$2:$D$532,$P53)="Local",INDEX(All!$D$2:$D$532,$P53)="Local / LUPC"),INDEX(All!$N$2:$N$532,$P53),"")</f>
        <v>0</v>
      </c>
      <c r="O53" s="11">
        <f>INDEX(All!$V$2:$V$532,$P53)</f>
        <v>1</v>
      </c>
      <c r="P53">
        <f>MATCH($A53&amp;"|"&amp;$B53,INDEX(All!$A$2:$A$532&amp;"|"&amp;All!$B$2:$B$532,0),0)</f>
        <v>115</v>
      </c>
    </row>
    <row r="54" spans="1:16" x14ac:dyDescent="0.2">
      <c r="A54" s="8" t="s">
        <v>201</v>
      </c>
      <c r="B54" s="9" t="s">
        <v>62</v>
      </c>
      <c r="C54" s="9" t="str">
        <f>INDEX(All!$C$2:$C$532,$P54)</f>
        <v>Sunrise County Economic Council (SCEC)</v>
      </c>
      <c r="D54" s="9" t="str">
        <f>INDEX(All!$D$2:$D$532,$P54)</f>
        <v>Local</v>
      </c>
      <c r="E54" s="9" t="str">
        <f>INDEX(All!$E$2:$E$532,$P54)</f>
        <v>No</v>
      </c>
      <c r="F54" s="12">
        <f>INDEX(All!$F$2:$F$532,$P54)</f>
        <v>492</v>
      </c>
      <c r="G54">
        <f>INDEX(All!$G$2:$G$532,$P54)</f>
        <v>528</v>
      </c>
      <c r="H54" s="9">
        <f>IF(OR(INDEX(All!$D$2:$D$532,$P54)="Local",INDEX(All!$D$2:$D$532,$P54)="Local / LUPC"),INDEX(All!$H$2:$H$532,$P54),"")</f>
        <v>8</v>
      </c>
      <c r="I54" s="9">
        <f>IF(OR(INDEX(All!$D$2:$D$532,$P54)="Local",INDEX(All!$D$2:$D$532,$P54)="Local / LUPC"),INDEX(All!$I$2:$I$532,$P54),IF(INDEX(All!$D$2:$D$532,$P54)="Census",INDEX(All!$Y$2:$Y$532,$P54),""))</f>
        <v>5</v>
      </c>
      <c r="J54" s="9">
        <f>IF(OR(INDEX(All!$D$2:$D$532,$P54)="Local",INDEX(All!$D$2:$D$532,$P54)="Local / LUPC"),INDEX(All!$J$2:$J$532,$P54),IF(INDEX(All!$D$2:$D$532,$P54)="Census",INDEX(All!$AA$2:$AA$532,$P54),""))</f>
        <v>0</v>
      </c>
      <c r="K54" s="9">
        <f>IF(OR(INDEX(All!$D$2:$D$532,$P54)="Local",INDEX(All!$D$2:$D$532,$P54)="Local / LUPC"),INDEX(All!$K$2:$K$532,$P54),IF(INDEX(All!$D$2:$D$532,$P54)="Census",INDEX(All!$AB$2:$AB$532,$P54),""))</f>
        <v>0</v>
      </c>
      <c r="L54" s="9">
        <f>IF(OR(INDEX(All!$D$2:$D$532,$P54)="Local",INDEX(All!$D$2:$D$532,$P54)="Local / LUPC"),INDEX(All!$L$2:$L$532,$P54),IF(INDEX(All!$D$2:$D$532,$P54)="Census",INDEX(All!$AC$2:$AC$532,$P54),""))</f>
        <v>0</v>
      </c>
      <c r="M54" s="9">
        <f>IF(OR(INDEX(All!$D$2:$D$532,$P54)="Local",INDEX(All!$D$2:$D$532,$P54)="Local / LUPC"),INDEX(All!$M$2:$M$532,$P54),IF(INDEX(All!$D$2:$D$532,$P54)="Census",INDEX(All!$X$2:$X$532,$P54),""))</f>
        <v>13</v>
      </c>
      <c r="N54" s="9">
        <f>IF(OR(INDEX(All!$D$2:$D$532,$P54)="Local",INDEX(All!$D$2:$D$532,$P54)="Local / LUPC"),INDEX(All!$N$2:$N$532,$P54),"")</f>
        <v>0</v>
      </c>
      <c r="O54" s="9">
        <f>INDEX(All!$V$2:$V$532,$P54)</f>
        <v>0</v>
      </c>
      <c r="P54">
        <f>MATCH($A54&amp;"|"&amp;$B54,INDEX(All!$A$2:$A$532&amp;"|"&amp;All!$B$2:$B$532,0),0)</f>
        <v>116</v>
      </c>
    </row>
    <row r="55" spans="1:16" x14ac:dyDescent="0.2">
      <c r="A55" s="10" t="s">
        <v>202</v>
      </c>
      <c r="B55" s="11" t="s">
        <v>68</v>
      </c>
      <c r="C55" s="11">
        <f>INDEX(All!$C$2:$C$532,$P55)</f>
        <v>0</v>
      </c>
      <c r="D55" s="11" t="str">
        <f>INDEX(All!$D$2:$D$532,$P55)</f>
        <v>Local / LUPC</v>
      </c>
      <c r="E55" s="11" t="str">
        <f>INDEX(All!$E$2:$E$532,$P55)</f>
        <v>No</v>
      </c>
      <c r="F55" s="13">
        <f>INDEX(All!$F$2:$F$532,$P55)</f>
        <v>59</v>
      </c>
      <c r="G55">
        <f>INDEX(All!$G$2:$G$532,$P55)</f>
        <v>78</v>
      </c>
      <c r="H55" s="11">
        <f>IF(OR(INDEX(All!$D$2:$D$532,$P55)="Local",INDEX(All!$D$2:$D$532,$P55)="Local / LUPC"),INDEX(All!$H$2:$H$532,$P55),"")</f>
        <v>0</v>
      </c>
      <c r="I55" s="11">
        <f>IF(OR(INDEX(All!$D$2:$D$532,$P55)="Local",INDEX(All!$D$2:$D$532,$P55)="Local / LUPC"),INDEX(All!$I$2:$I$532,$P55),IF(INDEX(All!$D$2:$D$532,$P55)="Census",INDEX(All!$Y$2:$Y$532,$P55),""))</f>
        <v>0</v>
      </c>
      <c r="J55" s="11">
        <f>IF(OR(INDEX(All!$D$2:$D$532,$P55)="Local",INDEX(All!$D$2:$D$532,$P55)="Local / LUPC"),INDEX(All!$J$2:$J$532,$P55),IF(INDEX(All!$D$2:$D$532,$P55)="Census",INDEX(All!$AA$2:$AA$532,$P55),""))</f>
        <v>0</v>
      </c>
      <c r="K55" s="11">
        <f>IF(OR(INDEX(All!$D$2:$D$532,$P55)="Local",INDEX(All!$D$2:$D$532,$P55)="Local / LUPC"),INDEX(All!$K$2:$K$532,$P55),IF(INDEX(All!$D$2:$D$532,$P55)="Census",INDEX(All!$AB$2:$AB$532,$P55),""))</f>
        <v>0</v>
      </c>
      <c r="L55" s="11">
        <f>IF(OR(INDEX(All!$D$2:$D$532,$P55)="Local",INDEX(All!$D$2:$D$532,$P55)="Local / LUPC"),INDEX(All!$L$2:$L$532,$P55),IF(INDEX(All!$D$2:$D$532,$P55)="Census",INDEX(All!$AC$2:$AC$532,$P55),""))</f>
        <v>0</v>
      </c>
      <c r="M55" s="11">
        <f>IF(OR(INDEX(All!$D$2:$D$532,$P55)="Local",INDEX(All!$D$2:$D$532,$P55)="Local / LUPC"),INDEX(All!$M$2:$M$532,$P55),IF(INDEX(All!$D$2:$D$532,$P55)="Census",INDEX(All!$X$2:$X$532,$P55),""))</f>
        <v>2</v>
      </c>
      <c r="N55" s="11">
        <f>IF(OR(INDEX(All!$D$2:$D$532,$P55)="Local",INDEX(All!$D$2:$D$532,$P55)="Local / LUPC"),INDEX(All!$N$2:$N$532,$P55),"")</f>
        <v>0</v>
      </c>
      <c r="O55" s="11">
        <f>INDEX(All!$V$2:$V$532,$P55)</f>
        <v>0</v>
      </c>
      <c r="P55">
        <f>MATCH($A55&amp;"|"&amp;$B55,INDEX(All!$A$2:$A$532&amp;"|"&amp;All!$B$2:$B$532,0),0)</f>
        <v>117</v>
      </c>
    </row>
    <row r="56" spans="1:16" x14ac:dyDescent="0.2">
      <c r="A56" s="8" t="s">
        <v>203</v>
      </c>
      <c r="B56" s="9" t="s">
        <v>100</v>
      </c>
      <c r="C56" s="9">
        <f>INDEX(All!$C$2:$C$532,$P56)</f>
        <v>0</v>
      </c>
      <c r="D56" s="9" t="str">
        <f>INDEX(All!$D$2:$D$532,$P56)</f>
        <v>Local / LUPC</v>
      </c>
      <c r="E56" s="9" t="str">
        <f>INDEX(All!$E$2:$E$532,$P56)</f>
        <v>No</v>
      </c>
      <c r="F56" s="12">
        <f>INDEX(All!$F$2:$F$532,$P56)</f>
        <v>220</v>
      </c>
      <c r="G56">
        <f>INDEX(All!$G$2:$G$532,$P56)</f>
        <v>315</v>
      </c>
      <c r="H56" s="9">
        <f>IF(OR(INDEX(All!$D$2:$D$532,$P56)="Local",INDEX(All!$D$2:$D$532,$P56)="Local / LUPC"),INDEX(All!$H$2:$H$532,$P56),"")</f>
        <v>0</v>
      </c>
      <c r="I56" s="9">
        <f>IF(OR(INDEX(All!$D$2:$D$532,$P56)="Local",INDEX(All!$D$2:$D$532,$P56)="Local / LUPC"),INDEX(All!$I$2:$I$532,$P56),IF(INDEX(All!$D$2:$D$532,$P56)="Census",INDEX(All!$Y$2:$Y$532,$P56),""))</f>
        <v>0</v>
      </c>
      <c r="J56" s="9">
        <f>IF(OR(INDEX(All!$D$2:$D$532,$P56)="Local",INDEX(All!$D$2:$D$532,$P56)="Local / LUPC"),INDEX(All!$J$2:$J$532,$P56),IF(INDEX(All!$D$2:$D$532,$P56)="Census",INDEX(All!$AA$2:$AA$532,$P56),""))</f>
        <v>0</v>
      </c>
      <c r="K56" s="9">
        <f>IF(OR(INDEX(All!$D$2:$D$532,$P56)="Local",INDEX(All!$D$2:$D$532,$P56)="Local / LUPC"),INDEX(All!$K$2:$K$532,$P56),IF(INDEX(All!$D$2:$D$532,$P56)="Census",INDEX(All!$AB$2:$AB$532,$P56),""))</f>
        <v>0</v>
      </c>
      <c r="L56" s="9">
        <f>IF(OR(INDEX(All!$D$2:$D$532,$P56)="Local",INDEX(All!$D$2:$D$532,$P56)="Local / LUPC"),INDEX(All!$L$2:$L$532,$P56),IF(INDEX(All!$D$2:$D$532,$P56)="Census",INDEX(All!$AC$2:$AC$532,$P56),""))</f>
        <v>0</v>
      </c>
      <c r="M56" s="9">
        <f>IF(OR(INDEX(All!$D$2:$D$532,$P56)="Local",INDEX(All!$D$2:$D$532,$P56)="Local / LUPC"),INDEX(All!$M$2:$M$532,$P56),IF(INDEX(All!$D$2:$D$532,$P56)="Census",INDEX(All!$X$2:$X$532,$P56),""))</f>
        <v>12</v>
      </c>
      <c r="N56" s="9">
        <f>IF(OR(INDEX(All!$D$2:$D$532,$P56)="Local",INDEX(All!$D$2:$D$532,$P56)="Local / LUPC"),INDEX(All!$N$2:$N$532,$P56),"")</f>
        <v>0</v>
      </c>
      <c r="O56" s="9">
        <f>INDEX(All!$V$2:$V$532,$P56)</f>
        <v>0</v>
      </c>
      <c r="P56">
        <f>MATCH($A56&amp;"|"&amp;$B56,INDEX(All!$A$2:$A$532&amp;"|"&amp;All!$B$2:$B$532,0),0)</f>
        <v>118</v>
      </c>
    </row>
    <row r="57" spans="1:16" x14ac:dyDescent="0.2">
      <c r="A57" s="10" t="s">
        <v>204</v>
      </c>
      <c r="B57" s="11" t="s">
        <v>70</v>
      </c>
      <c r="C57" s="11" t="str">
        <f>INDEX(All!$C$2:$C$532,$P57)</f>
        <v>Eastern Maine Development Corporation (EMDC)</v>
      </c>
      <c r="D57" s="11" t="str">
        <f>INDEX(All!$D$2:$D$532,$P57)</f>
        <v>Local</v>
      </c>
      <c r="E57" s="11" t="str">
        <f>INDEX(All!$E$2:$E$532,$P57)</f>
        <v>No</v>
      </c>
      <c r="F57" s="13">
        <f>INDEX(All!$F$2:$F$532,$P57)</f>
        <v>2192</v>
      </c>
      <c r="G57">
        <f>INDEX(All!$G$2:$G$532,$P57)</f>
        <v>2306</v>
      </c>
      <c r="H57" s="11">
        <f>IF(OR(INDEX(All!$D$2:$D$532,$P57)="Local",INDEX(All!$D$2:$D$532,$P57)="Local / LUPC"),INDEX(All!$H$2:$H$532,$P57),"")</f>
        <v>5</v>
      </c>
      <c r="I57" s="11">
        <f>IF(OR(INDEX(All!$D$2:$D$532,$P57)="Local",INDEX(All!$D$2:$D$532,$P57)="Local / LUPC"),INDEX(All!$I$2:$I$532,$P57),IF(INDEX(All!$D$2:$D$532,$P57)="Census",INDEX(All!$Y$2:$Y$532,$P57),""))</f>
        <v>3</v>
      </c>
      <c r="J57" s="11">
        <f>IF(OR(INDEX(All!$D$2:$D$532,$P57)="Local",INDEX(All!$D$2:$D$532,$P57)="Local / LUPC"),INDEX(All!$J$2:$J$532,$P57),IF(INDEX(All!$D$2:$D$532,$P57)="Census",INDEX(All!$AA$2:$AA$532,$P57),""))</f>
        <v>0</v>
      </c>
      <c r="K57" s="11">
        <f>IF(OR(INDEX(All!$D$2:$D$532,$P57)="Local",INDEX(All!$D$2:$D$532,$P57)="Local / LUPC"),INDEX(All!$K$2:$K$532,$P57),IF(INDEX(All!$D$2:$D$532,$P57)="Census",INDEX(All!$AB$2:$AB$532,$P57),""))</f>
        <v>0</v>
      </c>
      <c r="L57" s="11">
        <f>IF(OR(INDEX(All!$D$2:$D$532,$P57)="Local",INDEX(All!$D$2:$D$532,$P57)="Local / LUPC"),INDEX(All!$L$2:$L$532,$P57),IF(INDEX(All!$D$2:$D$532,$P57)="Census",INDEX(All!$AC$2:$AC$532,$P57),""))</f>
        <v>0</v>
      </c>
      <c r="M57" s="11">
        <f>IF(OR(INDEX(All!$D$2:$D$532,$P57)="Local",INDEX(All!$D$2:$D$532,$P57)="Local / LUPC"),INDEX(All!$M$2:$M$532,$P57),IF(INDEX(All!$D$2:$D$532,$P57)="Census",INDEX(All!$X$2:$X$532,$P57),""))</f>
        <v>8</v>
      </c>
      <c r="N57" s="11">
        <f>IF(OR(INDEX(All!$D$2:$D$532,$P57)="Local",INDEX(All!$D$2:$D$532,$P57)="Local / LUPC"),INDEX(All!$N$2:$N$532,$P57),"")</f>
        <v>0</v>
      </c>
      <c r="O57" s="11">
        <f>INDEX(All!$V$2:$V$532,$P57)</f>
        <v>0</v>
      </c>
      <c r="P57">
        <f>MATCH($A57&amp;"|"&amp;$B57,INDEX(All!$A$2:$A$532&amp;"|"&amp;All!$B$2:$B$532,0),0)</f>
        <v>119</v>
      </c>
    </row>
    <row r="58" spans="1:16" x14ac:dyDescent="0.2">
      <c r="A58" s="8" t="s">
        <v>206</v>
      </c>
      <c r="B58" s="9" t="s">
        <v>59</v>
      </c>
      <c r="C58" s="9" t="str">
        <f>INDEX(All!$C$2:$C$532,$P58)</f>
        <v>Southern Maine Planning and Development Commission (SMPDC)</v>
      </c>
      <c r="D58" s="9" t="str">
        <f>INDEX(All!$D$2:$D$532,$P58)</f>
        <v>Local</v>
      </c>
      <c r="E58" s="9" t="str">
        <f>INDEX(All!$E$2:$E$532,$P58)</f>
        <v>No</v>
      </c>
      <c r="F58" s="12">
        <f>INDEX(All!$F$2:$F$532,$P58)</f>
        <v>2313</v>
      </c>
      <c r="G58">
        <f>INDEX(All!$G$2:$G$532,$P58)</f>
        <v>2182</v>
      </c>
      <c r="H58" s="9">
        <f>IF(OR(INDEX(All!$D$2:$D$532,$P58)="Local",INDEX(All!$D$2:$D$532,$P58)="Local / LUPC"),INDEX(All!$H$2:$H$532,$P58),"")</f>
        <v>2</v>
      </c>
      <c r="I58" s="9">
        <f>IF(OR(INDEX(All!$D$2:$D$532,$P58)="Local",INDEX(All!$D$2:$D$532,$P58)="Local / LUPC"),INDEX(All!$I$2:$I$532,$P58),IF(INDEX(All!$D$2:$D$532,$P58)="Census",INDEX(All!$Y$2:$Y$532,$P58),""))</f>
        <v>5</v>
      </c>
      <c r="J58" s="9">
        <f>IF(OR(INDEX(All!$D$2:$D$532,$P58)="Local",INDEX(All!$D$2:$D$532,$P58)="Local / LUPC"),INDEX(All!$J$2:$J$532,$P58),IF(INDEX(All!$D$2:$D$532,$P58)="Census",INDEX(All!$AA$2:$AA$532,$P58),""))</f>
        <v>0</v>
      </c>
      <c r="K58" s="9">
        <f>IF(OR(INDEX(All!$D$2:$D$532,$P58)="Local",INDEX(All!$D$2:$D$532,$P58)="Local / LUPC"),INDEX(All!$K$2:$K$532,$P58),IF(INDEX(All!$D$2:$D$532,$P58)="Census",INDEX(All!$AB$2:$AB$532,$P58),""))</f>
        <v>0</v>
      </c>
      <c r="L58" s="9">
        <f>IF(OR(INDEX(All!$D$2:$D$532,$P58)="Local",INDEX(All!$D$2:$D$532,$P58)="Local / LUPC"),INDEX(All!$L$2:$L$532,$P58),IF(INDEX(All!$D$2:$D$532,$P58)="Census",INDEX(All!$AC$2:$AC$532,$P58),""))</f>
        <v>0</v>
      </c>
      <c r="M58" s="9">
        <f>IF(OR(INDEX(All!$D$2:$D$532,$P58)="Local",INDEX(All!$D$2:$D$532,$P58)="Local / LUPC"),INDEX(All!$M$2:$M$532,$P58),IF(INDEX(All!$D$2:$D$532,$P58)="Census",INDEX(All!$X$2:$X$532,$P58),""))</f>
        <v>7</v>
      </c>
      <c r="N58" s="9">
        <f>IF(OR(INDEX(All!$D$2:$D$532,$P58)="Local",INDEX(All!$D$2:$D$532,$P58)="Local / LUPC"),INDEX(All!$N$2:$N$532,$P58),"")</f>
        <v>0</v>
      </c>
      <c r="O58" s="9">
        <f>INDEX(All!$V$2:$V$532,$P58)</f>
        <v>0</v>
      </c>
      <c r="P58">
        <f>MATCH($A58&amp;"|"&amp;$B58,INDEX(All!$A$2:$A$532&amp;"|"&amp;All!$B$2:$B$532,0),0)</f>
        <v>121</v>
      </c>
    </row>
    <row r="59" spans="1:16" x14ac:dyDescent="0.2">
      <c r="A59" s="10" t="s">
        <v>207</v>
      </c>
      <c r="B59" s="11" t="s">
        <v>62</v>
      </c>
      <c r="C59" s="11" t="str">
        <f>INDEX(All!$C$2:$C$532,$P59)</f>
        <v>Sunrise County Economic Council (SCEC)</v>
      </c>
      <c r="D59" s="11" t="str">
        <f>INDEX(All!$D$2:$D$532,$P59)</f>
        <v>Local</v>
      </c>
      <c r="E59" s="11" t="str">
        <f>INDEX(All!$E$2:$E$532,$P59)</f>
        <v>No</v>
      </c>
      <c r="F59" s="13">
        <f>INDEX(All!$F$2:$F$532,$P59)</f>
        <v>148</v>
      </c>
      <c r="G59">
        <f>INDEX(All!$G$2:$G$532,$P59)</f>
        <v>76</v>
      </c>
      <c r="H59" s="11">
        <f>IF(OR(INDEX(All!$D$2:$D$532,$P59)="Local",INDEX(All!$D$2:$D$532,$P59)="Local / LUPC"),INDEX(All!$H$2:$H$532,$P59),"")</f>
        <v>0</v>
      </c>
      <c r="I59" s="11">
        <f>IF(OR(INDEX(All!$D$2:$D$532,$P59)="Local",INDEX(All!$D$2:$D$532,$P59)="Local / LUPC"),INDEX(All!$I$2:$I$532,$P59),IF(INDEX(All!$D$2:$D$532,$P59)="Census",INDEX(All!$Y$2:$Y$532,$P59),""))</f>
        <v>4</v>
      </c>
      <c r="J59" s="11">
        <f>IF(OR(INDEX(All!$D$2:$D$532,$P59)="Local",INDEX(All!$D$2:$D$532,$P59)="Local / LUPC"),INDEX(All!$J$2:$J$532,$P59),IF(INDEX(All!$D$2:$D$532,$P59)="Census",INDEX(All!$AA$2:$AA$532,$P59),""))</f>
        <v>0</v>
      </c>
      <c r="K59" s="11">
        <f>IF(OR(INDEX(All!$D$2:$D$532,$P59)="Local",INDEX(All!$D$2:$D$532,$P59)="Local / LUPC"),INDEX(All!$K$2:$K$532,$P59),IF(INDEX(All!$D$2:$D$532,$P59)="Census",INDEX(All!$AB$2:$AB$532,$P59),""))</f>
        <v>0</v>
      </c>
      <c r="L59" s="11">
        <f>IF(OR(INDEX(All!$D$2:$D$532,$P59)="Local",INDEX(All!$D$2:$D$532,$P59)="Local / LUPC"),INDEX(All!$L$2:$L$532,$P59),IF(INDEX(All!$D$2:$D$532,$P59)="Census",INDEX(All!$AC$2:$AC$532,$P59),""))</f>
        <v>0</v>
      </c>
      <c r="M59" s="11">
        <f>IF(OR(INDEX(All!$D$2:$D$532,$P59)="Local",INDEX(All!$D$2:$D$532,$P59)="Local / LUPC"),INDEX(All!$M$2:$M$532,$P59),IF(INDEX(All!$D$2:$D$532,$P59)="Census",INDEX(All!$X$2:$X$532,$P59),""))</f>
        <v>4</v>
      </c>
      <c r="N59" s="11">
        <f>IF(OR(INDEX(All!$D$2:$D$532,$P59)="Local",INDEX(All!$D$2:$D$532,$P59)="Local / LUPC"),INDEX(All!$N$2:$N$532,$P59),"")</f>
        <v>0</v>
      </c>
      <c r="O59" s="11">
        <f>INDEX(All!$V$2:$V$532,$P59)</f>
        <v>0</v>
      </c>
      <c r="P59">
        <f>MATCH($A59&amp;"|"&amp;$B59,INDEX(All!$A$2:$A$532&amp;"|"&amp;All!$B$2:$B$532,0),0)</f>
        <v>122</v>
      </c>
    </row>
    <row r="60" spans="1:16" x14ac:dyDescent="0.2">
      <c r="A60" s="8" t="s">
        <v>209</v>
      </c>
      <c r="B60" s="9" t="s">
        <v>74</v>
      </c>
      <c r="C60" s="9" t="str">
        <f>INDEX(All!$C$2:$C$532,$P60)</f>
        <v>Hancock County Planning Commission (HCPC)</v>
      </c>
      <c r="D60" s="9" t="str">
        <f>INDEX(All!$D$2:$D$532,$P60)</f>
        <v>Local</v>
      </c>
      <c r="E60" s="9" t="str">
        <f>INDEX(All!$E$2:$E$532,$P60)</f>
        <v>No</v>
      </c>
      <c r="F60" s="12">
        <f>INDEX(All!$F$2:$F$532,$P60)</f>
        <v>2470</v>
      </c>
      <c r="G60">
        <f>INDEX(All!$G$2:$G$532,$P60)</f>
        <v>2141</v>
      </c>
      <c r="H60" s="9">
        <f>IF(OR(INDEX(All!$D$2:$D$532,$P60)="Local",INDEX(All!$D$2:$D$532,$P60)="Local / LUPC"),INDEX(All!$H$2:$H$532,$P60),"")</f>
        <v>0</v>
      </c>
      <c r="I60" s="9">
        <f>IF(OR(INDEX(All!$D$2:$D$532,$P60)="Local",INDEX(All!$D$2:$D$532,$P60)="Local / LUPC"),INDEX(All!$I$2:$I$532,$P60),IF(INDEX(All!$D$2:$D$532,$P60)="Census",INDEX(All!$Y$2:$Y$532,$P60),""))</f>
        <v>5</v>
      </c>
      <c r="J60" s="9">
        <f>IF(OR(INDEX(All!$D$2:$D$532,$P60)="Local",INDEX(All!$D$2:$D$532,$P60)="Local / LUPC"),INDEX(All!$J$2:$J$532,$P60),IF(INDEX(All!$D$2:$D$532,$P60)="Census",INDEX(All!$AA$2:$AA$532,$P60),""))</f>
        <v>0</v>
      </c>
      <c r="K60" s="9">
        <f>IF(OR(INDEX(All!$D$2:$D$532,$P60)="Local",INDEX(All!$D$2:$D$532,$P60)="Local / LUPC"),INDEX(All!$K$2:$K$532,$P60),IF(INDEX(All!$D$2:$D$532,$P60)="Census",INDEX(All!$AB$2:$AB$532,$P60),""))</f>
        <v>0</v>
      </c>
      <c r="L60" s="9">
        <f>IF(OR(INDEX(All!$D$2:$D$532,$P60)="Local",INDEX(All!$D$2:$D$532,$P60)="Local / LUPC"),INDEX(All!$L$2:$L$532,$P60),IF(INDEX(All!$D$2:$D$532,$P60)="Census",INDEX(All!$AC$2:$AC$532,$P60),""))</f>
        <v>0</v>
      </c>
      <c r="M60" s="9">
        <f>IF(OR(INDEX(All!$D$2:$D$532,$P60)="Local",INDEX(All!$D$2:$D$532,$P60)="Local / LUPC"),INDEX(All!$M$2:$M$532,$P60),IF(INDEX(All!$D$2:$D$532,$P60)="Census",INDEX(All!$X$2:$X$532,$P60),""))</f>
        <v>5</v>
      </c>
      <c r="N60" s="9">
        <f>IF(OR(INDEX(All!$D$2:$D$532,$P60)="Local",INDEX(All!$D$2:$D$532,$P60)="Local / LUPC"),INDEX(All!$N$2:$N$532,$P60),"")</f>
        <v>0</v>
      </c>
      <c r="O60" s="9">
        <f>INDEX(All!$V$2:$V$532,$P60)</f>
        <v>0</v>
      </c>
      <c r="P60">
        <f>MATCH($A60&amp;"|"&amp;$B60,INDEX(All!$A$2:$A$532&amp;"|"&amp;All!$B$2:$B$532,0),0)</f>
        <v>124</v>
      </c>
    </row>
    <row r="61" spans="1:16" x14ac:dyDescent="0.2">
      <c r="A61" s="10" t="s">
        <v>212</v>
      </c>
      <c r="B61" s="11" t="s">
        <v>62</v>
      </c>
      <c r="C61" s="11" t="str">
        <f>INDEX(All!$C$2:$C$532,$P61)</f>
        <v>Sunrise County Economic Council (SCEC)</v>
      </c>
      <c r="D61" s="11" t="str">
        <f>INDEX(All!$D$2:$D$532,$P61)</f>
        <v>Local</v>
      </c>
      <c r="E61" s="11" t="str">
        <f>INDEX(All!$E$2:$E$532,$P61)</f>
        <v>No</v>
      </c>
      <c r="F61" s="13">
        <f>INDEX(All!$F$2:$F$532,$P61)</f>
        <v>218</v>
      </c>
      <c r="G61">
        <f>INDEX(All!$G$2:$G$532,$P61)</f>
        <v>313</v>
      </c>
      <c r="H61" s="11">
        <f>IF(OR(INDEX(All!$D$2:$D$532,$P61)="Local",INDEX(All!$D$2:$D$532,$P61)="Local / LUPC"),INDEX(All!$H$2:$H$532,$P61),"")</f>
        <v>0</v>
      </c>
      <c r="I61" s="11">
        <f>IF(OR(INDEX(All!$D$2:$D$532,$P61)="Local",INDEX(All!$D$2:$D$532,$P61)="Local / LUPC"),INDEX(All!$I$2:$I$532,$P61),IF(INDEX(All!$D$2:$D$532,$P61)="Census",INDEX(All!$Y$2:$Y$532,$P61),""))</f>
        <v>2</v>
      </c>
      <c r="J61" s="11">
        <f>IF(OR(INDEX(All!$D$2:$D$532,$P61)="Local",INDEX(All!$D$2:$D$532,$P61)="Local / LUPC"),INDEX(All!$J$2:$J$532,$P61),IF(INDEX(All!$D$2:$D$532,$P61)="Census",INDEX(All!$AA$2:$AA$532,$P61),""))</f>
        <v>0</v>
      </c>
      <c r="K61" s="11">
        <f>IF(OR(INDEX(All!$D$2:$D$532,$P61)="Local",INDEX(All!$D$2:$D$532,$P61)="Local / LUPC"),INDEX(All!$K$2:$K$532,$P61),IF(INDEX(All!$D$2:$D$532,$P61)="Census",INDEX(All!$AB$2:$AB$532,$P61),""))</f>
        <v>0</v>
      </c>
      <c r="L61" s="11">
        <f>IF(OR(INDEX(All!$D$2:$D$532,$P61)="Local",INDEX(All!$D$2:$D$532,$P61)="Local / LUPC"),INDEX(All!$L$2:$L$532,$P61),IF(INDEX(All!$D$2:$D$532,$P61)="Census",INDEX(All!$AC$2:$AC$532,$P61),""))</f>
        <v>0</v>
      </c>
      <c r="M61" s="11">
        <f>IF(OR(INDEX(All!$D$2:$D$532,$P61)="Local",INDEX(All!$D$2:$D$532,$P61)="Local / LUPC"),INDEX(All!$M$2:$M$532,$P61),IF(INDEX(All!$D$2:$D$532,$P61)="Census",INDEX(All!$X$2:$X$532,$P61),""))</f>
        <v>2</v>
      </c>
      <c r="N61" s="11">
        <f>IF(OR(INDEX(All!$D$2:$D$532,$P61)="Local",INDEX(All!$D$2:$D$532,$P61)="Local / LUPC"),INDEX(All!$N$2:$N$532,$P61),"")</f>
        <v>0</v>
      </c>
      <c r="O61" s="11">
        <f>INDEX(All!$V$2:$V$532,$P61)</f>
        <v>0</v>
      </c>
      <c r="P61">
        <f>MATCH($A61&amp;"|"&amp;$B61,INDEX(All!$A$2:$A$532&amp;"|"&amp;All!$B$2:$B$532,0),0)</f>
        <v>127</v>
      </c>
    </row>
    <row r="62" spans="1:16" x14ac:dyDescent="0.2">
      <c r="A62" s="8" t="s">
        <v>214</v>
      </c>
      <c r="B62" s="9" t="s">
        <v>72</v>
      </c>
      <c r="C62" s="9" t="str">
        <f>INDEX(All!$C$2:$C$532,$P62)</f>
        <v>Eastern Maine Development Corporation (EMDC)</v>
      </c>
      <c r="D62" s="9" t="str">
        <f>INDEX(All!$D$2:$D$532,$P62)</f>
        <v>Local</v>
      </c>
      <c r="E62" s="9" t="str">
        <f>INDEX(All!$E$2:$E$532,$P62)</f>
        <v>No</v>
      </c>
      <c r="F62" s="12">
        <f>INDEX(All!$F$2:$F$532,$P62)</f>
        <v>3822</v>
      </c>
      <c r="G62">
        <f>INDEX(All!$G$2:$G$532,$P62)</f>
        <v>3872</v>
      </c>
      <c r="H62" s="9">
        <f>IF(OR(INDEX(All!$D$2:$D$532,$P62)="Local",INDEX(All!$D$2:$D$532,$P62)="Local / LUPC"),INDEX(All!$H$2:$H$532,$P62),"")</f>
        <v>0</v>
      </c>
      <c r="I62" s="9">
        <f>IF(OR(INDEX(All!$D$2:$D$532,$P62)="Local",INDEX(All!$D$2:$D$532,$P62)="Local / LUPC"),INDEX(All!$I$2:$I$532,$P62),IF(INDEX(All!$D$2:$D$532,$P62)="Census",INDEX(All!$Y$2:$Y$532,$P62),""))</f>
        <v>6</v>
      </c>
      <c r="J62" s="9">
        <f>IF(OR(INDEX(All!$D$2:$D$532,$P62)="Local",INDEX(All!$D$2:$D$532,$P62)="Local / LUPC"),INDEX(All!$J$2:$J$532,$P62),IF(INDEX(All!$D$2:$D$532,$P62)="Census",INDEX(All!$AA$2:$AA$532,$P62),""))</f>
        <v>0</v>
      </c>
      <c r="K62" s="9">
        <f>IF(OR(INDEX(All!$D$2:$D$532,$P62)="Local",INDEX(All!$D$2:$D$532,$P62)="Local / LUPC"),INDEX(All!$K$2:$K$532,$P62),IF(INDEX(All!$D$2:$D$532,$P62)="Census",INDEX(All!$AB$2:$AB$532,$P62),""))</f>
        <v>0</v>
      </c>
      <c r="L62" s="9">
        <f>IF(OR(INDEX(All!$D$2:$D$532,$P62)="Local",INDEX(All!$D$2:$D$532,$P62)="Local / LUPC"),INDEX(All!$L$2:$L$532,$P62),IF(INDEX(All!$D$2:$D$532,$P62)="Census",INDEX(All!$AC$2:$AC$532,$P62),""))</f>
        <v>0</v>
      </c>
      <c r="M62" s="9">
        <f>IF(OR(INDEX(All!$D$2:$D$532,$P62)="Local",INDEX(All!$D$2:$D$532,$P62)="Local / LUPC"),INDEX(All!$M$2:$M$532,$P62),IF(INDEX(All!$D$2:$D$532,$P62)="Census",INDEX(All!$X$2:$X$532,$P62),""))</f>
        <v>6</v>
      </c>
      <c r="N62" s="9">
        <f>IF(OR(INDEX(All!$D$2:$D$532,$P62)="Local",INDEX(All!$D$2:$D$532,$P62)="Local / LUPC"),INDEX(All!$N$2:$N$532,$P62),"")</f>
        <v>0</v>
      </c>
      <c r="O62" s="9">
        <f>INDEX(All!$V$2:$V$532,$P62)</f>
        <v>3</v>
      </c>
      <c r="P62">
        <f>MATCH($A62&amp;"|"&amp;$B62,INDEX(All!$A$2:$A$532&amp;"|"&amp;All!$B$2:$B$532,0),0)</f>
        <v>129</v>
      </c>
    </row>
    <row r="63" spans="1:16" x14ac:dyDescent="0.2">
      <c r="A63" s="10" t="s">
        <v>217</v>
      </c>
      <c r="B63" s="11" t="s">
        <v>55</v>
      </c>
      <c r="C63" s="11" t="str">
        <f>INDEX(All!$C$2:$C$532,$P63)</f>
        <v>Eastern Maine Development Corporation (EMDC)</v>
      </c>
      <c r="D63" s="11" t="str">
        <f>INDEX(All!$D$2:$D$532,$P63)</f>
        <v>Local</v>
      </c>
      <c r="E63" s="11" t="str">
        <f>INDEX(All!$E$2:$E$532,$P63)</f>
        <v>Yes</v>
      </c>
      <c r="F63" s="13">
        <f>INDEX(All!$F$2:$F$532,$P63)</f>
        <v>4506</v>
      </c>
      <c r="G63">
        <f>INDEX(All!$G$2:$G$532,$P63)</f>
        <v>4504</v>
      </c>
      <c r="H63" s="11">
        <f>IF(OR(INDEX(All!$D$2:$D$532,$P63)="Local",INDEX(All!$D$2:$D$532,$P63)="Local / LUPC"),INDEX(All!$H$2:$H$532,$P63),"")</f>
        <v>2</v>
      </c>
      <c r="I63" s="11">
        <f>IF(OR(INDEX(All!$D$2:$D$532,$P63)="Local",INDEX(All!$D$2:$D$532,$P63)="Local / LUPC"),INDEX(All!$I$2:$I$532,$P63),IF(INDEX(All!$D$2:$D$532,$P63)="Census",INDEX(All!$Y$2:$Y$532,$P63),""))</f>
        <v>18</v>
      </c>
      <c r="J63" s="11">
        <f>IF(OR(INDEX(All!$D$2:$D$532,$P63)="Local",INDEX(All!$D$2:$D$532,$P63)="Local / LUPC"),INDEX(All!$J$2:$J$532,$P63),IF(INDEX(All!$D$2:$D$532,$P63)="Census",INDEX(All!$AA$2:$AA$532,$P63),""))</f>
        <v>0</v>
      </c>
      <c r="K63" s="11">
        <f>IF(OR(INDEX(All!$D$2:$D$532,$P63)="Local",INDEX(All!$D$2:$D$532,$P63)="Local / LUPC"),INDEX(All!$K$2:$K$532,$P63),IF(INDEX(All!$D$2:$D$532,$P63)="Census",INDEX(All!$AB$2:$AB$532,$P63),""))</f>
        <v>0</v>
      </c>
      <c r="L63" s="11">
        <f>IF(OR(INDEX(All!$D$2:$D$532,$P63)="Local",INDEX(All!$D$2:$D$532,$P63)="Local / LUPC"),INDEX(All!$L$2:$L$532,$P63),IF(INDEX(All!$D$2:$D$532,$P63)="Census",INDEX(All!$AC$2:$AC$532,$P63),""))</f>
        <v>0</v>
      </c>
      <c r="M63" s="11">
        <f>IF(OR(INDEX(All!$D$2:$D$532,$P63)="Local",INDEX(All!$D$2:$D$532,$P63)="Local / LUPC"),INDEX(All!$M$2:$M$532,$P63),IF(INDEX(All!$D$2:$D$532,$P63)="Census",INDEX(All!$X$2:$X$532,$P63),""))</f>
        <v>20</v>
      </c>
      <c r="N63" s="11">
        <f>IF(OR(INDEX(All!$D$2:$D$532,$P63)="Local",INDEX(All!$D$2:$D$532,$P63)="Local / LUPC"),INDEX(All!$N$2:$N$532,$P63),"")</f>
        <v>0</v>
      </c>
      <c r="O63" s="11">
        <f>INDEX(All!$V$2:$V$532,$P63)</f>
        <v>6</v>
      </c>
      <c r="P63">
        <f>MATCH($A63&amp;"|"&amp;$B63,INDEX(All!$A$2:$A$532&amp;"|"&amp;All!$B$2:$B$532,0),0)</f>
        <v>132</v>
      </c>
    </row>
    <row r="64" spans="1:16" x14ac:dyDescent="0.2">
      <c r="A64" s="8" t="s">
        <v>219</v>
      </c>
      <c r="B64" s="9" t="s">
        <v>72</v>
      </c>
      <c r="C64" s="9">
        <f>INDEX(All!$C$2:$C$532,$P64)</f>
        <v>0</v>
      </c>
      <c r="D64" s="9" t="str">
        <f>INDEX(All!$D$2:$D$532,$P64)</f>
        <v>Local / LUPC</v>
      </c>
      <c r="E64" s="9" t="str">
        <f>INDEX(All!$E$2:$E$532,$P64)</f>
        <v>No</v>
      </c>
      <c r="F64" s="12">
        <f>INDEX(All!$F$2:$F$532,$P64)</f>
        <v>33</v>
      </c>
      <c r="G64">
        <f>INDEX(All!$G$2:$G$532,$P64)</f>
        <v>26</v>
      </c>
      <c r="H64" s="9">
        <f>IF(OR(INDEX(All!$D$2:$D$532,$P64)="Local",INDEX(All!$D$2:$D$532,$P64)="Local / LUPC"),INDEX(All!$H$2:$H$532,$P64),"")</f>
        <v>0</v>
      </c>
      <c r="I64" s="9">
        <f>IF(OR(INDEX(All!$D$2:$D$532,$P64)="Local",INDEX(All!$D$2:$D$532,$P64)="Local / LUPC"),INDEX(All!$I$2:$I$532,$P64),IF(INDEX(All!$D$2:$D$532,$P64)="Census",INDEX(All!$Y$2:$Y$532,$P64),""))</f>
        <v>0</v>
      </c>
      <c r="J64" s="9">
        <f>IF(OR(INDEX(All!$D$2:$D$532,$P64)="Local",INDEX(All!$D$2:$D$532,$P64)="Local / LUPC"),INDEX(All!$J$2:$J$532,$P64),IF(INDEX(All!$D$2:$D$532,$P64)="Census",INDEX(All!$AA$2:$AA$532,$P64),""))</f>
        <v>0</v>
      </c>
      <c r="K64" s="9">
        <f>IF(OR(INDEX(All!$D$2:$D$532,$P64)="Local",INDEX(All!$D$2:$D$532,$P64)="Local / LUPC"),INDEX(All!$K$2:$K$532,$P64),IF(INDEX(All!$D$2:$D$532,$P64)="Census",INDEX(All!$AB$2:$AB$532,$P64),""))</f>
        <v>0</v>
      </c>
      <c r="L64" s="9">
        <f>IF(OR(INDEX(All!$D$2:$D$532,$P64)="Local",INDEX(All!$D$2:$D$532,$P64)="Local / LUPC"),INDEX(All!$L$2:$L$532,$P64),IF(INDEX(All!$D$2:$D$532,$P64)="Census",INDEX(All!$AC$2:$AC$532,$P64),""))</f>
        <v>0</v>
      </c>
      <c r="M64" s="9">
        <f>IF(OR(INDEX(All!$D$2:$D$532,$P64)="Local",INDEX(All!$D$2:$D$532,$P64)="Local / LUPC"),INDEX(All!$M$2:$M$532,$P64),IF(INDEX(All!$D$2:$D$532,$P64)="Census",INDEX(All!$X$2:$X$532,$P64),""))</f>
        <v>3</v>
      </c>
      <c r="N64" s="9">
        <f>IF(OR(INDEX(All!$D$2:$D$532,$P64)="Local",INDEX(All!$D$2:$D$532,$P64)="Local / LUPC"),INDEX(All!$N$2:$N$532,$P64),"")</f>
        <v>0</v>
      </c>
      <c r="O64" s="9">
        <f>INDEX(All!$V$2:$V$532,$P64)</f>
        <v>0</v>
      </c>
      <c r="P64">
        <f>MATCH($A64&amp;"|"&amp;$B64,INDEX(All!$A$2:$A$532&amp;"|"&amp;All!$B$2:$B$532,0),0)</f>
        <v>134</v>
      </c>
    </row>
    <row r="65" spans="1:16" x14ac:dyDescent="0.2">
      <c r="A65" s="10" t="s">
        <v>220</v>
      </c>
      <c r="B65" s="11" t="s">
        <v>95</v>
      </c>
      <c r="C65" s="11" t="str">
        <f>INDEX(All!$C$2:$C$532,$P65)</f>
        <v>Greater Portland Council of Governments (GPCOG)</v>
      </c>
      <c r="D65" s="11" t="str">
        <f>INDEX(All!$D$2:$D$532,$P65)</f>
        <v>Local</v>
      </c>
      <c r="E65" s="11" t="str">
        <f>INDEX(All!$E$2:$E$532,$P65)</f>
        <v>Yes</v>
      </c>
      <c r="F65" s="13">
        <f>INDEX(All!$F$2:$F$532,$P65)</f>
        <v>4262</v>
      </c>
      <c r="G65">
        <f>INDEX(All!$G$2:$G$532,$P65)</f>
        <v>4347</v>
      </c>
      <c r="H65" s="11">
        <f>IF(OR(INDEX(All!$D$2:$D$532,$P65)="Local",INDEX(All!$D$2:$D$532,$P65)="Local / LUPC"),INDEX(All!$H$2:$H$532,$P65),"")</f>
        <v>2</v>
      </c>
      <c r="I65" s="11">
        <f>IF(OR(INDEX(All!$D$2:$D$532,$P65)="Local",INDEX(All!$D$2:$D$532,$P65)="Local / LUPC"),INDEX(All!$I$2:$I$532,$P65),IF(INDEX(All!$D$2:$D$532,$P65)="Census",INDEX(All!$Y$2:$Y$532,$P65),""))</f>
        <v>33</v>
      </c>
      <c r="J65" s="11">
        <f>IF(OR(INDEX(All!$D$2:$D$532,$P65)="Local",INDEX(All!$D$2:$D$532,$P65)="Local / LUPC"),INDEX(All!$J$2:$J$532,$P65),IF(INDEX(All!$D$2:$D$532,$P65)="Census",INDEX(All!$AA$2:$AA$532,$P65),""))</f>
        <v>0</v>
      </c>
      <c r="K65" s="11">
        <f>IF(OR(INDEX(All!$D$2:$D$532,$P65)="Local",INDEX(All!$D$2:$D$532,$P65)="Local / LUPC"),INDEX(All!$K$2:$K$532,$P65),IF(INDEX(All!$D$2:$D$532,$P65)="Census",INDEX(All!$AB$2:$AB$532,$P65),""))</f>
        <v>0</v>
      </c>
      <c r="L65" s="11">
        <f>IF(OR(INDEX(All!$D$2:$D$532,$P65)="Local",INDEX(All!$D$2:$D$532,$P65)="Local / LUPC"),INDEX(All!$L$2:$L$532,$P65),IF(INDEX(All!$D$2:$D$532,$P65)="Census",INDEX(All!$AC$2:$AC$532,$P65),""))</f>
        <v>0</v>
      </c>
      <c r="M65" s="11">
        <f>IF(OR(INDEX(All!$D$2:$D$532,$P65)="Local",INDEX(All!$D$2:$D$532,$P65)="Local / LUPC"),INDEX(All!$M$2:$M$532,$P65),IF(INDEX(All!$D$2:$D$532,$P65)="Census",INDEX(All!$X$2:$X$532,$P65),""))</f>
        <v>35</v>
      </c>
      <c r="N65" s="11">
        <f>IF(OR(INDEX(All!$D$2:$D$532,$P65)="Local",INDEX(All!$D$2:$D$532,$P65)="Local / LUPC"),INDEX(All!$N$2:$N$532,$P65),"")</f>
        <v>0</v>
      </c>
      <c r="O65" s="11">
        <f>INDEX(All!$V$2:$V$532,$P65)</f>
        <v>5</v>
      </c>
      <c r="P65">
        <f>MATCH($A65&amp;"|"&amp;$B65,INDEX(All!$A$2:$A$532&amp;"|"&amp;All!$B$2:$B$532,0),0)</f>
        <v>135</v>
      </c>
    </row>
    <row r="66" spans="1:16" x14ac:dyDescent="0.2">
      <c r="A66" s="8" t="s">
        <v>227</v>
      </c>
      <c r="B66" s="9" t="s">
        <v>62</v>
      </c>
      <c r="C66" s="9" t="str">
        <f>INDEX(All!$C$2:$C$532,$P66)</f>
        <v>Sunrise County Economic Council (SCEC)</v>
      </c>
      <c r="D66" s="9" t="str">
        <f>INDEX(All!$D$2:$D$532,$P66)</f>
        <v>Local</v>
      </c>
      <c r="E66" s="9" t="str">
        <f>INDEX(All!$E$2:$E$532,$P66)</f>
        <v>No</v>
      </c>
      <c r="F66" s="12">
        <f>INDEX(All!$F$2:$F$532,$P66)</f>
        <v>1223</v>
      </c>
      <c r="G66">
        <f>INDEX(All!$G$2:$G$532,$P66)</f>
        <v>1342</v>
      </c>
      <c r="H66" s="9">
        <f>IF(OR(INDEX(All!$D$2:$D$532,$P66)="Local",INDEX(All!$D$2:$D$532,$P66)="Local / LUPC"),INDEX(All!$H$2:$H$532,$P66),"")</f>
        <v>0</v>
      </c>
      <c r="I66" s="9">
        <f>IF(OR(INDEX(All!$D$2:$D$532,$P66)="Local",INDEX(All!$D$2:$D$532,$P66)="Local / LUPC"),INDEX(All!$I$2:$I$532,$P66),IF(INDEX(All!$D$2:$D$532,$P66)="Census",INDEX(All!$Y$2:$Y$532,$P66),""))</f>
        <v>3</v>
      </c>
      <c r="J66" s="9">
        <f>IF(OR(INDEX(All!$D$2:$D$532,$P66)="Local",INDEX(All!$D$2:$D$532,$P66)="Local / LUPC"),INDEX(All!$J$2:$J$532,$P66),IF(INDEX(All!$D$2:$D$532,$P66)="Census",INDEX(All!$AA$2:$AA$532,$P66),""))</f>
        <v>0</v>
      </c>
      <c r="K66" s="9">
        <f>IF(OR(INDEX(All!$D$2:$D$532,$P66)="Local",INDEX(All!$D$2:$D$532,$P66)="Local / LUPC"),INDEX(All!$K$2:$K$532,$P66),IF(INDEX(All!$D$2:$D$532,$P66)="Census",INDEX(All!$AB$2:$AB$532,$P66),""))</f>
        <v>0</v>
      </c>
      <c r="L66" s="9">
        <f>IF(OR(INDEX(All!$D$2:$D$532,$P66)="Local",INDEX(All!$D$2:$D$532,$P66)="Local / LUPC"),INDEX(All!$L$2:$L$532,$P66),IF(INDEX(All!$D$2:$D$532,$P66)="Census",INDEX(All!$AC$2:$AC$532,$P66),""))</f>
        <v>0</v>
      </c>
      <c r="M66" s="9">
        <f>IF(OR(INDEX(All!$D$2:$D$532,$P66)="Local",INDEX(All!$D$2:$D$532,$P66)="Local / LUPC"),INDEX(All!$M$2:$M$532,$P66),IF(INDEX(All!$D$2:$D$532,$P66)="Census",INDEX(All!$X$2:$X$532,$P66),""))</f>
        <v>3</v>
      </c>
      <c r="N66" s="9">
        <f>IF(OR(INDEX(All!$D$2:$D$532,$P66)="Local",INDEX(All!$D$2:$D$532,$P66)="Local / LUPC"),INDEX(All!$N$2:$N$532,$P66),"")</f>
        <v>0</v>
      </c>
      <c r="O66" s="9">
        <f>INDEX(All!$V$2:$V$532,$P66)</f>
        <v>2</v>
      </c>
      <c r="P66">
        <f>MATCH($A66&amp;"|"&amp;$B66,INDEX(All!$A$2:$A$532&amp;"|"&amp;All!$B$2:$B$532,0),0)</f>
        <v>142</v>
      </c>
    </row>
    <row r="67" spans="1:16" x14ac:dyDescent="0.2">
      <c r="A67" s="10" t="s">
        <v>229</v>
      </c>
      <c r="B67" s="11" t="s">
        <v>74</v>
      </c>
      <c r="C67" s="11" t="str">
        <f>INDEX(All!$C$2:$C$532,$P67)</f>
        <v>Hancock County Planning Commission (HCPC)</v>
      </c>
      <c r="D67" s="11" t="str">
        <f>INDEX(All!$D$2:$D$532,$P67)</f>
        <v>Local</v>
      </c>
      <c r="E67" s="11" t="str">
        <f>INDEX(All!$E$2:$E$532,$P67)</f>
        <v>No</v>
      </c>
      <c r="F67" s="13">
        <f>INDEX(All!$F$2:$F$532,$P67)</f>
        <v>742</v>
      </c>
      <c r="G67">
        <f>INDEX(All!$G$2:$G$532,$P67)</f>
        <v>431</v>
      </c>
      <c r="H67" s="11">
        <f>IF(OR(INDEX(All!$D$2:$D$532,$P67)="Local",INDEX(All!$D$2:$D$532,$P67)="Local / LUPC"),INDEX(All!$H$2:$H$532,$P67),"")</f>
        <v>0</v>
      </c>
      <c r="I67" s="11">
        <f>IF(OR(INDEX(All!$D$2:$D$532,$P67)="Local",INDEX(All!$D$2:$D$532,$P67)="Local / LUPC"),INDEX(All!$I$2:$I$532,$P67),IF(INDEX(All!$D$2:$D$532,$P67)="Census",INDEX(All!$Y$2:$Y$532,$P67),""))</f>
        <v>2</v>
      </c>
      <c r="J67" s="11">
        <f>IF(OR(INDEX(All!$D$2:$D$532,$P67)="Local",INDEX(All!$D$2:$D$532,$P67)="Local / LUPC"),INDEX(All!$J$2:$J$532,$P67),IF(INDEX(All!$D$2:$D$532,$P67)="Census",INDEX(All!$AA$2:$AA$532,$P67),""))</f>
        <v>0</v>
      </c>
      <c r="K67" s="11">
        <f>IF(OR(INDEX(All!$D$2:$D$532,$P67)="Local",INDEX(All!$D$2:$D$532,$P67)="Local / LUPC"),INDEX(All!$K$2:$K$532,$P67),IF(INDEX(All!$D$2:$D$532,$P67)="Census",INDEX(All!$AB$2:$AB$532,$P67),""))</f>
        <v>0</v>
      </c>
      <c r="L67" s="11">
        <f>IF(OR(INDEX(All!$D$2:$D$532,$P67)="Local",INDEX(All!$D$2:$D$532,$P67)="Local / LUPC"),INDEX(All!$L$2:$L$532,$P67),IF(INDEX(All!$D$2:$D$532,$P67)="Census",INDEX(All!$AC$2:$AC$532,$P67),""))</f>
        <v>0</v>
      </c>
      <c r="M67" s="11">
        <f>IF(OR(INDEX(All!$D$2:$D$532,$P67)="Local",INDEX(All!$D$2:$D$532,$P67)="Local / LUPC"),INDEX(All!$M$2:$M$532,$P67),IF(INDEX(All!$D$2:$D$532,$P67)="Census",INDEX(All!$X$2:$X$532,$P67),""))</f>
        <v>2</v>
      </c>
      <c r="N67" s="11">
        <f>IF(OR(INDEX(All!$D$2:$D$532,$P67)="Local",INDEX(All!$D$2:$D$532,$P67)="Local / LUPC"),INDEX(All!$N$2:$N$532,$P67),"")</f>
        <v>0</v>
      </c>
      <c r="O67" s="11">
        <f>INDEX(All!$V$2:$V$532,$P67)</f>
        <v>1</v>
      </c>
      <c r="P67">
        <f>MATCH($A67&amp;"|"&amp;$B67,INDEX(All!$A$2:$A$532&amp;"|"&amp;All!$B$2:$B$532,0),0)</f>
        <v>144</v>
      </c>
    </row>
    <row r="68" spans="1:16" x14ac:dyDescent="0.2">
      <c r="A68" s="8" t="s">
        <v>231</v>
      </c>
      <c r="B68" s="9" t="s">
        <v>62</v>
      </c>
      <c r="C68" s="9" t="str">
        <f>INDEX(All!$C$2:$C$532,$P68)</f>
        <v>Sunrise County Economic Council (SCEC)</v>
      </c>
      <c r="D68" s="9" t="str">
        <f>INDEX(All!$D$2:$D$532,$P68)</f>
        <v>Local</v>
      </c>
      <c r="E68" s="9" t="str">
        <f>INDEX(All!$E$2:$E$532,$P68)</f>
        <v>No</v>
      </c>
      <c r="F68" s="12">
        <f>INDEX(All!$F$2:$F$532,$P68)</f>
        <v>1263</v>
      </c>
      <c r="G68">
        <f>INDEX(All!$G$2:$G$532,$P68)</f>
        <v>1290</v>
      </c>
      <c r="H68" s="9">
        <f>IF(OR(INDEX(All!$D$2:$D$532,$P68)="Local",INDEX(All!$D$2:$D$532,$P68)="Local / LUPC"),INDEX(All!$H$2:$H$532,$P68),"")</f>
        <v>0</v>
      </c>
      <c r="I68" s="9">
        <f>IF(OR(INDEX(All!$D$2:$D$532,$P68)="Local",INDEX(All!$D$2:$D$532,$P68)="Local / LUPC"),INDEX(All!$I$2:$I$532,$P68),IF(INDEX(All!$D$2:$D$532,$P68)="Census",INDEX(All!$Y$2:$Y$532,$P68),""))</f>
        <v>9</v>
      </c>
      <c r="J68" s="9">
        <f>IF(OR(INDEX(All!$D$2:$D$532,$P68)="Local",INDEX(All!$D$2:$D$532,$P68)="Local / LUPC"),INDEX(All!$J$2:$J$532,$P68),IF(INDEX(All!$D$2:$D$532,$P68)="Census",INDEX(All!$AA$2:$AA$532,$P68),""))</f>
        <v>0</v>
      </c>
      <c r="K68" s="9">
        <f>IF(OR(INDEX(All!$D$2:$D$532,$P68)="Local",INDEX(All!$D$2:$D$532,$P68)="Local / LUPC"),INDEX(All!$K$2:$K$532,$P68),IF(INDEX(All!$D$2:$D$532,$P68)="Census",INDEX(All!$AB$2:$AB$532,$P68),""))</f>
        <v>0</v>
      </c>
      <c r="L68" s="9">
        <f>IF(OR(INDEX(All!$D$2:$D$532,$P68)="Local",INDEX(All!$D$2:$D$532,$P68)="Local / LUPC"),INDEX(All!$L$2:$L$532,$P68),IF(INDEX(All!$D$2:$D$532,$P68)="Census",INDEX(All!$AC$2:$AC$532,$P68),""))</f>
        <v>0</v>
      </c>
      <c r="M68" s="9">
        <f>IF(OR(INDEX(All!$D$2:$D$532,$P68)="Local",INDEX(All!$D$2:$D$532,$P68)="Local / LUPC"),INDEX(All!$M$2:$M$532,$P68),IF(INDEX(All!$D$2:$D$532,$P68)="Census",INDEX(All!$X$2:$X$532,$P68),""))</f>
        <v>9</v>
      </c>
      <c r="N68" s="9">
        <f>IF(OR(INDEX(All!$D$2:$D$532,$P68)="Local",INDEX(All!$D$2:$D$532,$P68)="Local / LUPC"),INDEX(All!$N$2:$N$532,$P68),"")</f>
        <v>0</v>
      </c>
      <c r="O68" s="9">
        <f>INDEX(All!$V$2:$V$532,$P68)</f>
        <v>3</v>
      </c>
      <c r="P68">
        <f>MATCH($A68&amp;"|"&amp;$B68,INDEX(All!$A$2:$A$532&amp;"|"&amp;All!$B$2:$B$532,0),0)</f>
        <v>146</v>
      </c>
    </row>
    <row r="69" spans="1:16" x14ac:dyDescent="0.2">
      <c r="A69" s="10" t="s">
        <v>235</v>
      </c>
      <c r="B69" s="11" t="s">
        <v>59</v>
      </c>
      <c r="C69" s="11" t="str">
        <f>INDEX(All!$C$2:$C$532,$P69)</f>
        <v>Southern Maine Planning and Development Commission (SMPDC)</v>
      </c>
      <c r="D69" s="11" t="str">
        <f>INDEX(All!$D$2:$D$532,$P69)</f>
        <v>Local</v>
      </c>
      <c r="E69" s="11" t="str">
        <f>INDEX(All!$E$2:$E$532,$P69)</f>
        <v>Yes</v>
      </c>
      <c r="F69" s="13">
        <f>INDEX(All!$F$2:$F$532,$P69)</f>
        <v>7146</v>
      </c>
      <c r="G69">
        <f>INDEX(All!$G$2:$G$532,$P69)</f>
        <v>7481</v>
      </c>
      <c r="H69" s="11">
        <f>IF(OR(INDEX(All!$D$2:$D$532,$P69)="Local",INDEX(All!$D$2:$D$532,$P69)="Local / LUPC"),INDEX(All!$H$2:$H$532,$P69),"")</f>
        <v>3</v>
      </c>
      <c r="I69" s="11">
        <f>IF(OR(INDEX(All!$D$2:$D$532,$P69)="Local",INDEX(All!$D$2:$D$532,$P69)="Local / LUPC"),INDEX(All!$I$2:$I$532,$P69),IF(INDEX(All!$D$2:$D$532,$P69)="Census",INDEX(All!$Y$2:$Y$532,$P69),""))</f>
        <v>6</v>
      </c>
      <c r="J69" s="11">
        <f>IF(OR(INDEX(All!$D$2:$D$532,$P69)="Local",INDEX(All!$D$2:$D$532,$P69)="Local / LUPC"),INDEX(All!$J$2:$J$532,$P69),IF(INDEX(All!$D$2:$D$532,$P69)="Census",INDEX(All!$AA$2:$AA$532,$P69),""))</f>
        <v>0</v>
      </c>
      <c r="K69" s="11">
        <f>IF(OR(INDEX(All!$D$2:$D$532,$P69)="Local",INDEX(All!$D$2:$D$532,$P69)="Local / LUPC"),INDEX(All!$K$2:$K$532,$P69),IF(INDEX(All!$D$2:$D$532,$P69)="Census",INDEX(All!$AB$2:$AB$532,$P69),""))</f>
        <v>0</v>
      </c>
      <c r="L69" s="11">
        <f>IF(OR(INDEX(All!$D$2:$D$532,$P69)="Local",INDEX(All!$D$2:$D$532,$P69)="Local / LUPC"),INDEX(All!$L$2:$L$532,$P69),IF(INDEX(All!$D$2:$D$532,$P69)="Census",INDEX(All!$AC$2:$AC$532,$P69),""))</f>
        <v>0</v>
      </c>
      <c r="M69" s="11">
        <f>IF(OR(INDEX(All!$D$2:$D$532,$P69)="Local",INDEX(All!$D$2:$D$532,$P69)="Local / LUPC"),INDEX(All!$M$2:$M$532,$P69),IF(INDEX(All!$D$2:$D$532,$P69)="Census",INDEX(All!$X$2:$X$532,$P69),""))</f>
        <v>9</v>
      </c>
      <c r="N69" s="11">
        <f>IF(OR(INDEX(All!$D$2:$D$532,$P69)="Local",INDEX(All!$D$2:$D$532,$P69)="Local / LUPC"),INDEX(All!$N$2:$N$532,$P69),"")</f>
        <v>0</v>
      </c>
      <c r="O69" s="11">
        <f>INDEX(All!$V$2:$V$532,$P69)</f>
        <v>0</v>
      </c>
      <c r="P69">
        <f>MATCH($A69&amp;"|"&amp;$B69,INDEX(All!$A$2:$A$532&amp;"|"&amp;All!$B$2:$B$532,0),0)</f>
        <v>150</v>
      </c>
    </row>
    <row r="70" spans="1:16" x14ac:dyDescent="0.2">
      <c r="A70" s="8" t="s">
        <v>236</v>
      </c>
      <c r="B70" s="9" t="s">
        <v>74</v>
      </c>
      <c r="C70" s="9" t="str">
        <f>INDEX(All!$C$2:$C$532,$P70)</f>
        <v>Hancock County Planning Commission (HCPC)</v>
      </c>
      <c r="D70" s="9" t="str">
        <f>INDEX(All!$D$2:$D$532,$P70)</f>
        <v>Local</v>
      </c>
      <c r="E70" s="9" t="str">
        <f>INDEX(All!$E$2:$E$532,$P70)</f>
        <v>Yes</v>
      </c>
      <c r="F70" s="12">
        <f>INDEX(All!$F$2:$F$532,$P70)</f>
        <v>8657</v>
      </c>
      <c r="G70">
        <f>INDEX(All!$G$2:$G$532,$P70)</f>
        <v>8850</v>
      </c>
      <c r="H70" s="9">
        <f>IF(OR(INDEX(All!$D$2:$D$532,$P70)="Local",INDEX(All!$D$2:$D$532,$P70)="Local / LUPC"),INDEX(All!$H$2:$H$532,$P70),"")</f>
        <v>0</v>
      </c>
      <c r="I70" s="9">
        <f>IF(OR(INDEX(All!$D$2:$D$532,$P70)="Local",INDEX(All!$D$2:$D$532,$P70)="Local / LUPC"),INDEX(All!$I$2:$I$532,$P70),IF(INDEX(All!$D$2:$D$532,$P70)="Census",INDEX(All!$Y$2:$Y$532,$P70),""))</f>
        <v>50</v>
      </c>
      <c r="J70" s="9">
        <f>IF(OR(INDEX(All!$D$2:$D$532,$P70)="Local",INDEX(All!$D$2:$D$532,$P70)="Local / LUPC"),INDEX(All!$J$2:$J$532,$P70),IF(INDEX(All!$D$2:$D$532,$P70)="Census",INDEX(All!$AA$2:$AA$532,$P70),""))</f>
        <v>6</v>
      </c>
      <c r="K70" s="9">
        <f>IF(OR(INDEX(All!$D$2:$D$532,$P70)="Local",INDEX(All!$D$2:$D$532,$P70)="Local / LUPC"),INDEX(All!$K$2:$K$532,$P70),IF(INDEX(All!$D$2:$D$532,$P70)="Census",INDEX(All!$AB$2:$AB$532,$P70),""))</f>
        <v>0</v>
      </c>
      <c r="L70" s="9">
        <f>IF(OR(INDEX(All!$D$2:$D$532,$P70)="Local",INDEX(All!$D$2:$D$532,$P70)="Local / LUPC"),INDEX(All!$L$2:$L$532,$P70),IF(INDEX(All!$D$2:$D$532,$P70)="Census",INDEX(All!$AC$2:$AC$532,$P70),""))</f>
        <v>1</v>
      </c>
      <c r="M70" s="9">
        <f>IF(OR(INDEX(All!$D$2:$D$532,$P70)="Local",INDEX(All!$D$2:$D$532,$P70)="Local / LUPC"),INDEX(All!$M$2:$M$532,$P70),IF(INDEX(All!$D$2:$D$532,$P70)="Census",INDEX(All!$X$2:$X$532,$P70),""))</f>
        <v>57</v>
      </c>
      <c r="N70" s="9">
        <f>IF(OR(INDEX(All!$D$2:$D$532,$P70)="Local",INDEX(All!$D$2:$D$532,$P70)="Local / LUPC"),INDEX(All!$N$2:$N$532,$P70),"")</f>
        <v>0</v>
      </c>
      <c r="O70" s="9">
        <f>INDEX(All!$V$2:$V$532,$P70)</f>
        <v>6</v>
      </c>
      <c r="P70">
        <f>MATCH($A70&amp;"|"&amp;$B70,INDEX(All!$A$2:$A$532&amp;"|"&amp;All!$B$2:$B$532,0),0)</f>
        <v>151</v>
      </c>
    </row>
    <row r="71" spans="1:16" x14ac:dyDescent="0.2">
      <c r="A71" s="10" t="s">
        <v>237</v>
      </c>
      <c r="B71" s="11" t="s">
        <v>79</v>
      </c>
      <c r="C71" s="11" t="str">
        <f>INDEX(All!$C$2:$C$532,$P71)</f>
        <v>Eastern Maine Development Corporation (EMDC)</v>
      </c>
      <c r="D71" s="11" t="str">
        <f>INDEX(All!$D$2:$D$532,$P71)</f>
        <v>Local</v>
      </c>
      <c r="E71" s="11" t="str">
        <f>INDEX(All!$E$2:$E$532,$P71)</f>
        <v>No</v>
      </c>
      <c r="F71" s="13">
        <f>INDEX(All!$F$2:$F$532,$P71)</f>
        <v>995</v>
      </c>
      <c r="G71">
        <f>INDEX(All!$G$2:$G$532,$P71)</f>
        <v>954</v>
      </c>
      <c r="H71" s="11">
        <f>IF(OR(INDEX(All!$D$2:$D$532,$P71)="Local",INDEX(All!$D$2:$D$532,$P71)="Local / LUPC"),INDEX(All!$H$2:$H$532,$P71),"")</f>
        <v>3</v>
      </c>
      <c r="I71" s="11">
        <f>IF(OR(INDEX(All!$D$2:$D$532,$P71)="Local",INDEX(All!$D$2:$D$532,$P71)="Local / LUPC"),INDEX(All!$I$2:$I$532,$P71),IF(INDEX(All!$D$2:$D$532,$P71)="Census",INDEX(All!$Y$2:$Y$532,$P71),""))</f>
        <v>13</v>
      </c>
      <c r="J71" s="11">
        <f>IF(OR(INDEX(All!$D$2:$D$532,$P71)="Local",INDEX(All!$D$2:$D$532,$P71)="Local / LUPC"),INDEX(All!$J$2:$J$532,$P71),IF(INDEX(All!$D$2:$D$532,$P71)="Census",INDEX(All!$AA$2:$AA$532,$P71),""))</f>
        <v>0</v>
      </c>
      <c r="K71" s="11">
        <f>IF(OR(INDEX(All!$D$2:$D$532,$P71)="Local",INDEX(All!$D$2:$D$532,$P71)="Local / LUPC"),INDEX(All!$K$2:$K$532,$P71),IF(INDEX(All!$D$2:$D$532,$P71)="Census",INDEX(All!$AB$2:$AB$532,$P71),""))</f>
        <v>0</v>
      </c>
      <c r="L71" s="11">
        <f>IF(OR(INDEX(All!$D$2:$D$532,$P71)="Local",INDEX(All!$D$2:$D$532,$P71)="Local / LUPC"),INDEX(All!$L$2:$L$532,$P71),IF(INDEX(All!$D$2:$D$532,$P71)="Census",INDEX(All!$AC$2:$AC$532,$P71),""))</f>
        <v>0</v>
      </c>
      <c r="M71" s="11">
        <f>IF(OR(INDEX(All!$D$2:$D$532,$P71)="Local",INDEX(All!$D$2:$D$532,$P71)="Local / LUPC"),INDEX(All!$M$2:$M$532,$P71),IF(INDEX(All!$D$2:$D$532,$P71)="Census",INDEX(All!$X$2:$X$532,$P71),""))</f>
        <v>16</v>
      </c>
      <c r="N71" s="11">
        <f>IF(OR(INDEX(All!$D$2:$D$532,$P71)="Local",INDEX(All!$D$2:$D$532,$P71)="Local / LUPC"),INDEX(All!$N$2:$N$532,$P71),"")</f>
        <v>0</v>
      </c>
      <c r="O71" s="11">
        <f>INDEX(All!$V$2:$V$532,$P71)</f>
        <v>0</v>
      </c>
      <c r="P71">
        <f>MATCH($A71&amp;"|"&amp;$B71,INDEX(All!$A$2:$A$532&amp;"|"&amp;All!$B$2:$B$532,0),0)</f>
        <v>152</v>
      </c>
    </row>
    <row r="72" spans="1:16" x14ac:dyDescent="0.2">
      <c r="A72" s="8" t="s">
        <v>242</v>
      </c>
      <c r="B72" s="9" t="s">
        <v>79</v>
      </c>
      <c r="C72" s="9" t="str">
        <f>INDEX(All!$C$2:$C$532,$P72)</f>
        <v>Kennebec Valley Council of Governments (KVCOG)</v>
      </c>
      <c r="D72" s="9" t="str">
        <f>INDEX(All!$D$2:$D$532,$P72)</f>
        <v>Local</v>
      </c>
      <c r="E72" s="9" t="str">
        <f>INDEX(All!$E$2:$E$532,$P72)</f>
        <v>Yes</v>
      </c>
      <c r="F72" s="12">
        <f>INDEX(All!$F$2:$F$532,$P72)</f>
        <v>6519</v>
      </c>
      <c r="G72">
        <f>INDEX(All!$G$2:$G$532,$P72)</f>
        <v>6540</v>
      </c>
      <c r="H72" s="9">
        <f>IF(OR(INDEX(All!$D$2:$D$532,$P72)="Local",INDEX(All!$D$2:$D$532,$P72)="Local / LUPC"),INDEX(All!$H$2:$H$532,$P72),"")</f>
        <v>3</v>
      </c>
      <c r="I72" s="9">
        <f>IF(OR(INDEX(All!$D$2:$D$532,$P72)="Local",INDEX(All!$D$2:$D$532,$P72)="Local / LUPC"),INDEX(All!$I$2:$I$532,$P72),IF(INDEX(All!$D$2:$D$532,$P72)="Census",INDEX(All!$Y$2:$Y$532,$P72),""))</f>
        <v>22</v>
      </c>
      <c r="J72" s="9">
        <f>IF(OR(INDEX(All!$D$2:$D$532,$P72)="Local",INDEX(All!$D$2:$D$532,$P72)="Local / LUPC"),INDEX(All!$J$2:$J$532,$P72),IF(INDEX(All!$D$2:$D$532,$P72)="Census",INDEX(All!$AA$2:$AA$532,$P72),""))</f>
        <v>0</v>
      </c>
      <c r="K72" s="9">
        <f>IF(OR(INDEX(All!$D$2:$D$532,$P72)="Local",INDEX(All!$D$2:$D$532,$P72)="Local / LUPC"),INDEX(All!$K$2:$K$532,$P72),IF(INDEX(All!$D$2:$D$532,$P72)="Census",INDEX(All!$AB$2:$AB$532,$P72),""))</f>
        <v>0</v>
      </c>
      <c r="L72" s="9">
        <f>IF(OR(INDEX(All!$D$2:$D$532,$P72)="Local",INDEX(All!$D$2:$D$532,$P72)="Local / LUPC"),INDEX(All!$L$2:$L$532,$P72),IF(INDEX(All!$D$2:$D$532,$P72)="Census",INDEX(All!$AC$2:$AC$532,$P72),""))</f>
        <v>0</v>
      </c>
      <c r="M72" s="9">
        <f>IF(OR(INDEX(All!$D$2:$D$532,$P72)="Local",INDEX(All!$D$2:$D$532,$P72)="Local / LUPC"),INDEX(All!$M$2:$M$532,$P72),IF(INDEX(All!$D$2:$D$532,$P72)="Census",INDEX(All!$X$2:$X$532,$P72),""))</f>
        <v>25</v>
      </c>
      <c r="N72" s="9">
        <f>IF(OR(INDEX(All!$D$2:$D$532,$P72)="Local",INDEX(All!$D$2:$D$532,$P72)="Local / LUPC"),INDEX(All!$N$2:$N$532,$P72),"")</f>
        <v>0</v>
      </c>
      <c r="O72" s="9">
        <f>INDEX(All!$V$2:$V$532,$P72)</f>
        <v>19</v>
      </c>
      <c r="P72">
        <f>MATCH($A72&amp;"|"&amp;$B72,INDEX(All!$A$2:$A$532&amp;"|"&amp;All!$B$2:$B$532,0),0)</f>
        <v>157</v>
      </c>
    </row>
    <row r="73" spans="1:16" x14ac:dyDescent="0.2">
      <c r="A73" s="10" t="s">
        <v>243</v>
      </c>
      <c r="B73" s="11" t="s">
        <v>104</v>
      </c>
      <c r="C73" s="11" t="str">
        <f>INDEX(All!$C$2:$C$532,$P73)</f>
        <v>Greater Portland Council of Governments (GPCOG)</v>
      </c>
      <c r="D73" s="11" t="str">
        <f>INDEX(All!$D$2:$D$532,$P73)</f>
        <v>Local</v>
      </c>
      <c r="E73" s="11" t="str">
        <f>INDEX(All!$E$2:$E$532,$P73)</f>
        <v>Yes</v>
      </c>
      <c r="F73" s="13">
        <f>INDEX(All!$F$2:$F$532,$P73)</f>
        <v>12755</v>
      </c>
      <c r="G73">
        <f>INDEX(All!$G$2:$G$532,$P73)</f>
        <v>12952</v>
      </c>
      <c r="H73" s="11">
        <f>IF(OR(INDEX(All!$D$2:$D$532,$P73)="Local",INDEX(All!$D$2:$D$532,$P73)="Local / LUPC"),INDEX(All!$H$2:$H$532,$P73),"")</f>
        <v>11</v>
      </c>
      <c r="I73" s="11">
        <f>IF(OR(INDEX(All!$D$2:$D$532,$P73)="Local",INDEX(All!$D$2:$D$532,$P73)="Local / LUPC"),INDEX(All!$I$2:$I$532,$P73),IF(INDEX(All!$D$2:$D$532,$P73)="Census",INDEX(All!$Y$2:$Y$532,$P73),""))</f>
        <v>27</v>
      </c>
      <c r="J73" s="11">
        <f>IF(OR(INDEX(All!$D$2:$D$532,$P73)="Local",INDEX(All!$D$2:$D$532,$P73)="Local / LUPC"),INDEX(All!$J$2:$J$532,$P73),IF(INDEX(All!$D$2:$D$532,$P73)="Census",INDEX(All!$AA$2:$AA$532,$P73),""))</f>
        <v>0</v>
      </c>
      <c r="K73" s="11">
        <f>IF(OR(INDEX(All!$D$2:$D$532,$P73)="Local",INDEX(All!$D$2:$D$532,$P73)="Local / LUPC"),INDEX(All!$K$2:$K$532,$P73),IF(INDEX(All!$D$2:$D$532,$P73)="Census",INDEX(All!$AB$2:$AB$532,$P73),""))</f>
        <v>15</v>
      </c>
      <c r="L73" s="11">
        <f>IF(OR(INDEX(All!$D$2:$D$532,$P73)="Local",INDEX(All!$D$2:$D$532,$P73)="Local / LUPC"),INDEX(All!$L$2:$L$532,$P73),IF(INDEX(All!$D$2:$D$532,$P73)="Census",INDEX(All!$AC$2:$AC$532,$P73),""))</f>
        <v>5</v>
      </c>
      <c r="M73" s="11">
        <f>IF(OR(INDEX(All!$D$2:$D$532,$P73)="Local",INDEX(All!$D$2:$D$532,$P73)="Local / LUPC"),INDEX(All!$M$2:$M$532,$P73),IF(INDEX(All!$D$2:$D$532,$P73)="Census",INDEX(All!$X$2:$X$532,$P73),""))</f>
        <v>58</v>
      </c>
      <c r="N73" s="11">
        <f>IF(OR(INDEX(All!$D$2:$D$532,$P73)="Local",INDEX(All!$D$2:$D$532,$P73)="Local / LUPC"),INDEX(All!$N$2:$N$532,$P73),"")</f>
        <v>0</v>
      </c>
      <c r="O73" s="11">
        <f>INDEX(All!$V$2:$V$532,$P73)</f>
        <v>3</v>
      </c>
      <c r="P73">
        <f>MATCH($A73&amp;"|"&amp;$B73,INDEX(All!$A$2:$A$532&amp;"|"&amp;All!$B$2:$B$532,0),0)</f>
        <v>158</v>
      </c>
    </row>
    <row r="74" spans="1:16" x14ac:dyDescent="0.2">
      <c r="A74" s="8" t="s">
        <v>245</v>
      </c>
      <c r="B74" s="9" t="s">
        <v>100</v>
      </c>
      <c r="C74" s="9" t="str">
        <f>INDEX(All!$C$2:$C$532,$P74)</f>
        <v>Androscoggin Valley Council of Governments (AVCOG)</v>
      </c>
      <c r="D74" s="9" t="str">
        <f>INDEX(All!$D$2:$D$532,$P74)</f>
        <v>Local</v>
      </c>
      <c r="E74" s="9" t="str">
        <f>INDEX(All!$E$2:$E$532,$P74)</f>
        <v>Yes</v>
      </c>
      <c r="F74" s="12">
        <f>INDEX(All!$F$2:$F$532,$P74)</f>
        <v>8157</v>
      </c>
      <c r="G74">
        <f>INDEX(All!$G$2:$G$532,$P74)</f>
        <v>8305</v>
      </c>
      <c r="H74" s="9">
        <f>IF(OR(INDEX(All!$D$2:$D$532,$P74)="Local",INDEX(All!$D$2:$D$532,$P74)="Local / LUPC"),INDEX(All!$H$2:$H$532,$P74),"")</f>
        <v>1</v>
      </c>
      <c r="I74" s="9">
        <f>IF(OR(INDEX(All!$D$2:$D$532,$P74)="Local",INDEX(All!$D$2:$D$532,$P74)="Local / LUPC"),INDEX(All!$I$2:$I$532,$P74),IF(INDEX(All!$D$2:$D$532,$P74)="Census",INDEX(All!$Y$2:$Y$532,$P74),""))</f>
        <v>15</v>
      </c>
      <c r="J74" s="9">
        <f>IF(OR(INDEX(All!$D$2:$D$532,$P74)="Local",INDEX(All!$D$2:$D$532,$P74)="Local / LUPC"),INDEX(All!$J$2:$J$532,$P74),IF(INDEX(All!$D$2:$D$532,$P74)="Census",INDEX(All!$AA$2:$AA$532,$P74),""))</f>
        <v>2</v>
      </c>
      <c r="K74" s="9">
        <f>IF(OR(INDEX(All!$D$2:$D$532,$P74)="Local",INDEX(All!$D$2:$D$532,$P74)="Local / LUPC"),INDEX(All!$K$2:$K$532,$P74),IF(INDEX(All!$D$2:$D$532,$P74)="Census",INDEX(All!$AB$2:$AB$532,$P74),""))</f>
        <v>0</v>
      </c>
      <c r="L74" s="9">
        <f>IF(OR(INDEX(All!$D$2:$D$532,$P74)="Local",INDEX(All!$D$2:$D$532,$P74)="Local / LUPC"),INDEX(All!$L$2:$L$532,$P74),IF(INDEX(All!$D$2:$D$532,$P74)="Census",INDEX(All!$AC$2:$AC$532,$P74),""))</f>
        <v>35</v>
      </c>
      <c r="M74" s="9">
        <f>IF(OR(INDEX(All!$D$2:$D$532,$P74)="Local",INDEX(All!$D$2:$D$532,$P74)="Local / LUPC"),INDEX(All!$M$2:$M$532,$P74),IF(INDEX(All!$D$2:$D$532,$P74)="Census",INDEX(All!$X$2:$X$532,$P74),""))</f>
        <v>53</v>
      </c>
      <c r="N74" s="9">
        <f>IF(OR(INDEX(All!$D$2:$D$532,$P74)="Local",INDEX(All!$D$2:$D$532,$P74)="Local / LUPC"),INDEX(All!$N$2:$N$532,$P74),"")</f>
        <v>25</v>
      </c>
      <c r="O74" s="9">
        <f>INDEX(All!$V$2:$V$532,$P74)</f>
        <v>0</v>
      </c>
      <c r="P74">
        <f>MATCH($A74&amp;"|"&amp;$B74,INDEX(All!$A$2:$A$532&amp;"|"&amp;All!$B$2:$B$532,0),0)</f>
        <v>160</v>
      </c>
    </row>
    <row r="75" spans="1:16" x14ac:dyDescent="0.2">
      <c r="A75" s="10" t="s">
        <v>247</v>
      </c>
      <c r="B75" s="11" t="s">
        <v>68</v>
      </c>
      <c r="C75" s="11" t="str">
        <f>INDEX(All!$C$2:$C$532,$P75)</f>
        <v>Northern Maine Development Commission (NMDC)</v>
      </c>
      <c r="D75" s="11" t="str">
        <f>INDEX(All!$D$2:$D$532,$P75)</f>
        <v>Local</v>
      </c>
      <c r="E75" s="11" t="str">
        <f>INDEX(All!$E$2:$E$532,$P75)</f>
        <v>No</v>
      </c>
      <c r="F75" s="13">
        <f>INDEX(All!$F$2:$F$532,$P75)</f>
        <v>3309</v>
      </c>
      <c r="G75">
        <f>INDEX(All!$G$2:$G$532,$P75)</f>
        <v>3309</v>
      </c>
      <c r="H75" s="11">
        <f>IF(OR(INDEX(All!$D$2:$D$532,$P75)="Local",INDEX(All!$D$2:$D$532,$P75)="Local / LUPC"),INDEX(All!$H$2:$H$532,$P75),"")</f>
        <v>0</v>
      </c>
      <c r="I75" s="11">
        <f>IF(OR(INDEX(All!$D$2:$D$532,$P75)="Local",INDEX(All!$D$2:$D$532,$P75)="Local / LUPC"),INDEX(All!$I$2:$I$532,$P75),IF(INDEX(All!$D$2:$D$532,$P75)="Census",INDEX(All!$Y$2:$Y$532,$P75),""))</f>
        <v>3</v>
      </c>
      <c r="J75" s="11">
        <f>IF(OR(INDEX(All!$D$2:$D$532,$P75)="Local",INDEX(All!$D$2:$D$532,$P75)="Local / LUPC"),INDEX(All!$J$2:$J$532,$P75),IF(INDEX(All!$D$2:$D$532,$P75)="Census",INDEX(All!$AA$2:$AA$532,$P75),""))</f>
        <v>0</v>
      </c>
      <c r="K75" s="11">
        <f>IF(OR(INDEX(All!$D$2:$D$532,$P75)="Local",INDEX(All!$D$2:$D$532,$P75)="Local / LUPC"),INDEX(All!$K$2:$K$532,$P75),IF(INDEX(All!$D$2:$D$532,$P75)="Census",INDEX(All!$AB$2:$AB$532,$P75),""))</f>
        <v>0</v>
      </c>
      <c r="L75" s="11">
        <f>IF(OR(INDEX(All!$D$2:$D$532,$P75)="Local",INDEX(All!$D$2:$D$532,$P75)="Local / LUPC"),INDEX(All!$L$2:$L$532,$P75),IF(INDEX(All!$D$2:$D$532,$P75)="Census",INDEX(All!$AC$2:$AC$532,$P75),""))</f>
        <v>0</v>
      </c>
      <c r="M75" s="11">
        <f>IF(OR(INDEX(All!$D$2:$D$532,$P75)="Local",INDEX(All!$D$2:$D$532,$P75)="Local / LUPC"),INDEX(All!$M$2:$M$532,$P75),IF(INDEX(All!$D$2:$D$532,$P75)="Census",INDEX(All!$X$2:$X$532,$P75),""))</f>
        <v>3</v>
      </c>
      <c r="N75" s="11">
        <f>IF(OR(INDEX(All!$D$2:$D$532,$P75)="Local",INDEX(All!$D$2:$D$532,$P75)="Local / LUPC"),INDEX(All!$N$2:$N$532,$P75),"")</f>
        <v>0</v>
      </c>
      <c r="O75" s="11">
        <f>INDEX(All!$V$2:$V$532,$P75)</f>
        <v>3</v>
      </c>
      <c r="P75">
        <f>MATCH($A75&amp;"|"&amp;$B75,INDEX(All!$A$2:$A$532&amp;"|"&amp;All!$B$2:$B$532,0),0)</f>
        <v>162</v>
      </c>
    </row>
    <row r="76" spans="1:16" x14ac:dyDescent="0.2">
      <c r="A76" s="8" t="s">
        <v>248</v>
      </c>
      <c r="B76" s="9" t="s">
        <v>68</v>
      </c>
      <c r="C76" s="9" t="str">
        <f>INDEX(All!$C$2:$C$532,$P76)</f>
        <v>Northern Maine Development Commission (NMDC)</v>
      </c>
      <c r="D76" s="9" t="str">
        <f>INDEX(All!$D$2:$D$532,$P76)</f>
        <v>Local</v>
      </c>
      <c r="E76" s="9" t="str">
        <f>INDEX(All!$E$2:$E$532,$P76)</f>
        <v>Yes</v>
      </c>
      <c r="F76" s="12">
        <f>INDEX(All!$F$2:$F$532,$P76)</f>
        <v>4150</v>
      </c>
      <c r="G76">
        <f>INDEX(All!$G$2:$G$532,$P76)</f>
        <v>4172</v>
      </c>
      <c r="H76" s="9">
        <f>IF(OR(INDEX(All!$D$2:$D$532,$P76)="Local",INDEX(All!$D$2:$D$532,$P76)="Local / LUPC"),INDEX(All!$H$2:$H$532,$P76),"")</f>
        <v>0</v>
      </c>
      <c r="I76" s="9">
        <f>IF(OR(INDEX(All!$D$2:$D$532,$P76)="Local",INDEX(All!$D$2:$D$532,$P76)="Local / LUPC"),INDEX(All!$I$2:$I$532,$P76),IF(INDEX(All!$D$2:$D$532,$P76)="Census",INDEX(All!$Y$2:$Y$532,$P76),""))</f>
        <v>8</v>
      </c>
      <c r="J76" s="9">
        <f>IF(OR(INDEX(All!$D$2:$D$532,$P76)="Local",INDEX(All!$D$2:$D$532,$P76)="Local / LUPC"),INDEX(All!$J$2:$J$532,$P76),IF(INDEX(All!$D$2:$D$532,$P76)="Census",INDEX(All!$AA$2:$AA$532,$P76),""))</f>
        <v>1</v>
      </c>
      <c r="K76" s="9">
        <f>IF(OR(INDEX(All!$D$2:$D$532,$P76)="Local",INDEX(All!$D$2:$D$532,$P76)="Local / LUPC"),INDEX(All!$K$2:$K$532,$P76),IF(INDEX(All!$D$2:$D$532,$P76)="Census",INDEX(All!$AB$2:$AB$532,$P76),""))</f>
        <v>0</v>
      </c>
      <c r="L76" s="9">
        <f>IF(OR(INDEX(All!$D$2:$D$532,$P76)="Local",INDEX(All!$D$2:$D$532,$P76)="Local / LUPC"),INDEX(All!$L$2:$L$532,$P76),IF(INDEX(All!$D$2:$D$532,$P76)="Census",INDEX(All!$AC$2:$AC$532,$P76),""))</f>
        <v>0</v>
      </c>
      <c r="M76" s="9">
        <f>IF(OR(INDEX(All!$D$2:$D$532,$P76)="Local",INDEX(All!$D$2:$D$532,$P76)="Local / LUPC"),INDEX(All!$M$2:$M$532,$P76),IF(INDEX(All!$D$2:$D$532,$P76)="Census",INDEX(All!$X$2:$X$532,$P76),""))</f>
        <v>9</v>
      </c>
      <c r="N76" s="9">
        <f>IF(OR(INDEX(All!$D$2:$D$532,$P76)="Local",INDEX(All!$D$2:$D$532,$P76)="Local / LUPC"),INDEX(All!$N$2:$N$532,$P76),"")</f>
        <v>0</v>
      </c>
      <c r="O76" s="9">
        <f>INDEX(All!$V$2:$V$532,$P76)</f>
        <v>6</v>
      </c>
      <c r="P76">
        <f>MATCH($A76&amp;"|"&amp;$B76,INDEX(All!$A$2:$A$532&amp;"|"&amp;All!$B$2:$B$532,0),0)</f>
        <v>163</v>
      </c>
    </row>
    <row r="77" spans="1:16" x14ac:dyDescent="0.2">
      <c r="A77" s="10" t="s">
        <v>251</v>
      </c>
      <c r="B77" s="11" t="s">
        <v>104</v>
      </c>
      <c r="C77" s="11" t="str">
        <f>INDEX(All!$C$2:$C$532,$P77)</f>
        <v>Greater Portland Council of Governments (GPCOG)</v>
      </c>
      <c r="D77" s="11" t="str">
        <f>INDEX(All!$D$2:$D$532,$P77)</f>
        <v>Local</v>
      </c>
      <c r="E77" s="11" t="str">
        <f>INDEX(All!$E$2:$E$532,$P77)</f>
        <v>Yes</v>
      </c>
      <c r="F77" s="13">
        <f>INDEX(All!$F$2:$F$532,$P77)</f>
        <v>8802</v>
      </c>
      <c r="G77">
        <f>INDEX(All!$G$2:$G$532,$P77)</f>
        <v>8895</v>
      </c>
      <c r="H77" s="11">
        <f>IF(OR(INDEX(All!$D$2:$D$532,$P77)="Local",INDEX(All!$D$2:$D$532,$P77)="Local / LUPC"),INDEX(All!$H$2:$H$532,$P77),"")</f>
        <v>6</v>
      </c>
      <c r="I77" s="11">
        <f>IF(OR(INDEX(All!$D$2:$D$532,$P77)="Local",INDEX(All!$D$2:$D$532,$P77)="Local / LUPC"),INDEX(All!$I$2:$I$532,$P77),IF(INDEX(All!$D$2:$D$532,$P77)="Census",INDEX(All!$Y$2:$Y$532,$P77),""))</f>
        <v>24</v>
      </c>
      <c r="J77" s="11">
        <f>IF(OR(INDEX(All!$D$2:$D$532,$P77)="Local",INDEX(All!$D$2:$D$532,$P77)="Local / LUPC"),INDEX(All!$J$2:$J$532,$P77),IF(INDEX(All!$D$2:$D$532,$P77)="Census",INDEX(All!$AA$2:$AA$532,$P77),""))</f>
        <v>1</v>
      </c>
      <c r="K77" s="11">
        <f>IF(OR(INDEX(All!$D$2:$D$532,$P77)="Local",INDEX(All!$D$2:$D$532,$P77)="Local / LUPC"),INDEX(All!$K$2:$K$532,$P77),IF(INDEX(All!$D$2:$D$532,$P77)="Census",INDEX(All!$AB$2:$AB$532,$P77),""))</f>
        <v>0</v>
      </c>
      <c r="L77" s="11">
        <f>IF(OR(INDEX(All!$D$2:$D$532,$P77)="Local",INDEX(All!$D$2:$D$532,$P77)="Local / LUPC"),INDEX(All!$L$2:$L$532,$P77),IF(INDEX(All!$D$2:$D$532,$P77)="Census",INDEX(All!$AC$2:$AC$532,$P77),""))</f>
        <v>1</v>
      </c>
      <c r="M77" s="11">
        <f>IF(OR(INDEX(All!$D$2:$D$532,$P77)="Local",INDEX(All!$D$2:$D$532,$P77)="Local / LUPC"),INDEX(All!$M$2:$M$532,$P77),IF(INDEX(All!$D$2:$D$532,$P77)="Census",INDEX(All!$X$2:$X$532,$P77),""))</f>
        <v>32</v>
      </c>
      <c r="N77" s="11">
        <f>IF(OR(INDEX(All!$D$2:$D$532,$P77)="Local",INDEX(All!$D$2:$D$532,$P77)="Local / LUPC"),INDEX(All!$N$2:$N$532,$P77),"")</f>
        <v>0</v>
      </c>
      <c r="O77" s="11">
        <f>INDEX(All!$V$2:$V$532,$P77)</f>
        <v>4</v>
      </c>
      <c r="P77">
        <f>MATCH($A77&amp;"|"&amp;$B77,INDEX(All!$A$2:$A$532&amp;"|"&amp;All!$B$2:$B$532,0),0)</f>
        <v>167</v>
      </c>
    </row>
    <row r="78" spans="1:16" x14ac:dyDescent="0.2">
      <c r="A78" s="8" t="s">
        <v>254</v>
      </c>
      <c r="B78" s="9" t="s">
        <v>83</v>
      </c>
      <c r="C78" s="9" t="str">
        <f>INDEX(All!$C$2:$C$532,$P78)</f>
        <v>Midcoast Council of Governments (MCOG)</v>
      </c>
      <c r="D78" s="9" t="str">
        <f>INDEX(All!$D$2:$D$532,$P78)</f>
        <v>Local</v>
      </c>
      <c r="E78" s="9" t="str">
        <f>INDEX(All!$E$2:$E$532,$P78)</f>
        <v>No</v>
      </c>
      <c r="F78" s="12">
        <f>INDEX(All!$F$2:$F$532,$P78)</f>
        <v>1213</v>
      </c>
      <c r="G78">
        <f>INDEX(All!$G$2:$G$532,$P78)</f>
        <v>1152</v>
      </c>
      <c r="H78" s="9">
        <f>IF(OR(INDEX(All!$D$2:$D$532,$P78)="Local",INDEX(All!$D$2:$D$532,$P78)="Local / LUPC"),INDEX(All!$H$2:$H$532,$P78),"")</f>
        <v>1</v>
      </c>
      <c r="I78" s="9">
        <f>IF(OR(INDEX(All!$D$2:$D$532,$P78)="Local",INDEX(All!$D$2:$D$532,$P78)="Local / LUPC"),INDEX(All!$I$2:$I$532,$P78),IF(INDEX(All!$D$2:$D$532,$P78)="Census",INDEX(All!$Y$2:$Y$532,$P78),""))</f>
        <v>5</v>
      </c>
      <c r="J78" s="9">
        <f>IF(OR(INDEX(All!$D$2:$D$532,$P78)="Local",INDEX(All!$D$2:$D$532,$P78)="Local / LUPC"),INDEX(All!$J$2:$J$532,$P78),IF(INDEX(All!$D$2:$D$532,$P78)="Census",INDEX(All!$AA$2:$AA$532,$P78),""))</f>
        <v>0</v>
      </c>
      <c r="K78" s="9">
        <f>IF(OR(INDEX(All!$D$2:$D$532,$P78)="Local",INDEX(All!$D$2:$D$532,$P78)="Local / LUPC"),INDEX(All!$K$2:$K$532,$P78),IF(INDEX(All!$D$2:$D$532,$P78)="Census",INDEX(All!$AB$2:$AB$532,$P78),""))</f>
        <v>0</v>
      </c>
      <c r="L78" s="9">
        <f>IF(OR(INDEX(All!$D$2:$D$532,$P78)="Local",INDEX(All!$D$2:$D$532,$P78)="Local / LUPC"),INDEX(All!$L$2:$L$532,$P78),IF(INDEX(All!$D$2:$D$532,$P78)="Census",INDEX(All!$AC$2:$AC$532,$P78),""))</f>
        <v>0</v>
      </c>
      <c r="M78" s="9">
        <f>IF(OR(INDEX(All!$D$2:$D$532,$P78)="Local",INDEX(All!$D$2:$D$532,$P78)="Local / LUPC"),INDEX(All!$M$2:$M$532,$P78),IF(INDEX(All!$D$2:$D$532,$P78)="Census",INDEX(All!$X$2:$X$532,$P78),""))</f>
        <v>6</v>
      </c>
      <c r="N78" s="9">
        <f>IF(OR(INDEX(All!$D$2:$D$532,$P78)="Local",INDEX(All!$D$2:$D$532,$P78)="Local / LUPC"),INDEX(All!$N$2:$N$532,$P78),"")</f>
        <v>0</v>
      </c>
      <c r="O78" s="9">
        <f>INDEX(All!$V$2:$V$532,$P78)</f>
        <v>0</v>
      </c>
      <c r="P78">
        <f>MATCH($A78&amp;"|"&amp;$B78,INDEX(All!$A$2:$A$532&amp;"|"&amp;All!$B$2:$B$532,0),0)</f>
        <v>170</v>
      </c>
    </row>
    <row r="79" spans="1:16" x14ac:dyDescent="0.2">
      <c r="A79" s="10" t="s">
        <v>256</v>
      </c>
      <c r="B79" s="11" t="s">
        <v>77</v>
      </c>
      <c r="C79" s="11" t="str">
        <f>INDEX(All!$C$2:$C$532,$P79)</f>
        <v>Southern Maine Planning and Development Commission (SMPDC)</v>
      </c>
      <c r="D79" s="11" t="str">
        <f>INDEX(All!$D$2:$D$532,$P79)</f>
        <v>Local</v>
      </c>
      <c r="E79" s="11" t="str">
        <f>INDEX(All!$E$2:$E$532,$P79)</f>
        <v>No</v>
      </c>
      <c r="F79" s="13">
        <f>INDEX(All!$F$2:$F$532,$P79)</f>
        <v>3489</v>
      </c>
      <c r="G79">
        <f>INDEX(All!$G$2:$G$532,$P79)</f>
        <v>3549</v>
      </c>
      <c r="H79" s="11">
        <f>IF(OR(INDEX(All!$D$2:$D$532,$P79)="Local",INDEX(All!$D$2:$D$532,$P79)="Local / LUPC"),INDEX(All!$H$2:$H$532,$P79),"")</f>
        <v>1</v>
      </c>
      <c r="I79" s="11">
        <f>IF(OR(INDEX(All!$D$2:$D$532,$P79)="Local",INDEX(All!$D$2:$D$532,$P79)="Local / LUPC"),INDEX(All!$I$2:$I$532,$P79),IF(INDEX(All!$D$2:$D$532,$P79)="Census",INDEX(All!$Y$2:$Y$532,$P79),""))</f>
        <v>25</v>
      </c>
      <c r="J79" s="11">
        <f>IF(OR(INDEX(All!$D$2:$D$532,$P79)="Local",INDEX(All!$D$2:$D$532,$P79)="Local / LUPC"),INDEX(All!$J$2:$J$532,$P79),IF(INDEX(All!$D$2:$D$532,$P79)="Census",INDEX(All!$AA$2:$AA$532,$P79),""))</f>
        <v>1</v>
      </c>
      <c r="K79" s="11">
        <f>IF(OR(INDEX(All!$D$2:$D$532,$P79)="Local",INDEX(All!$D$2:$D$532,$P79)="Local / LUPC"),INDEX(All!$K$2:$K$532,$P79),IF(INDEX(All!$D$2:$D$532,$P79)="Census",INDEX(All!$AB$2:$AB$532,$P79),""))</f>
        <v>0</v>
      </c>
      <c r="L79" s="11">
        <f>IF(OR(INDEX(All!$D$2:$D$532,$P79)="Local",INDEX(All!$D$2:$D$532,$P79)="Local / LUPC"),INDEX(All!$L$2:$L$532,$P79),IF(INDEX(All!$D$2:$D$532,$P79)="Census",INDEX(All!$AC$2:$AC$532,$P79),""))</f>
        <v>0</v>
      </c>
      <c r="M79" s="11">
        <f>IF(OR(INDEX(All!$D$2:$D$532,$P79)="Local",INDEX(All!$D$2:$D$532,$P79)="Local / LUPC"),INDEX(All!$M$2:$M$532,$P79),IF(INDEX(All!$D$2:$D$532,$P79)="Census",INDEX(All!$X$2:$X$532,$P79),""))</f>
        <v>27</v>
      </c>
      <c r="N79" s="11">
        <f>IF(OR(INDEX(All!$D$2:$D$532,$P79)="Local",INDEX(All!$D$2:$D$532,$P79)="Local / LUPC"),INDEX(All!$N$2:$N$532,$P79),"")</f>
        <v>0</v>
      </c>
      <c r="O79" s="11">
        <f>INDEX(All!$V$2:$V$532,$P79)</f>
        <v>4</v>
      </c>
      <c r="P79">
        <f>MATCH($A79&amp;"|"&amp;$B79,INDEX(All!$A$2:$A$532&amp;"|"&amp;All!$B$2:$B$532,0),0)</f>
        <v>172</v>
      </c>
    </row>
    <row r="80" spans="1:16" x14ac:dyDescent="0.2">
      <c r="A80" s="8" t="s">
        <v>257</v>
      </c>
      <c r="B80" s="9" t="s">
        <v>64</v>
      </c>
      <c r="C80" s="9" t="str">
        <f>INDEX(All!$C$2:$C$532,$P80)</f>
        <v>Kennebec Valley Council of Governments (KVCOG)</v>
      </c>
      <c r="D80" s="9" t="str">
        <f>INDEX(All!$D$2:$D$532,$P80)</f>
        <v>Local</v>
      </c>
      <c r="E80" s="9" t="str">
        <f>INDEX(All!$E$2:$E$532,$P80)</f>
        <v>Yes</v>
      </c>
      <c r="F80" s="12">
        <f>INDEX(All!$F$2:$F$532,$P80)</f>
        <v>6088</v>
      </c>
      <c r="G80">
        <f>INDEX(All!$G$2:$G$532,$P80)</f>
        <v>6166</v>
      </c>
      <c r="H80" s="9">
        <f>IF(OR(INDEX(All!$D$2:$D$532,$P80)="Local",INDEX(All!$D$2:$D$532,$P80)="Local / LUPC"),INDEX(All!$H$2:$H$532,$P80),"")</f>
        <v>3</v>
      </c>
      <c r="I80" s="9">
        <f>IF(OR(INDEX(All!$D$2:$D$532,$P80)="Local",INDEX(All!$D$2:$D$532,$P80)="Local / LUPC"),INDEX(All!$I$2:$I$532,$P80),IF(INDEX(All!$D$2:$D$532,$P80)="Census",INDEX(All!$Y$2:$Y$532,$P80),""))</f>
        <v>16</v>
      </c>
      <c r="J80" s="9">
        <f>IF(OR(INDEX(All!$D$2:$D$532,$P80)="Local",INDEX(All!$D$2:$D$532,$P80)="Local / LUPC"),INDEX(All!$J$2:$J$532,$P80),IF(INDEX(All!$D$2:$D$532,$P80)="Census",INDEX(All!$AA$2:$AA$532,$P80),""))</f>
        <v>2</v>
      </c>
      <c r="K80" s="9">
        <f>IF(OR(INDEX(All!$D$2:$D$532,$P80)="Local",INDEX(All!$D$2:$D$532,$P80)="Local / LUPC"),INDEX(All!$K$2:$K$532,$P80),IF(INDEX(All!$D$2:$D$532,$P80)="Census",INDEX(All!$AB$2:$AB$532,$P80),""))</f>
        <v>4</v>
      </c>
      <c r="L80" s="9">
        <f>IF(OR(INDEX(All!$D$2:$D$532,$P80)="Local",INDEX(All!$D$2:$D$532,$P80)="Local / LUPC"),INDEX(All!$L$2:$L$532,$P80),IF(INDEX(All!$D$2:$D$532,$P80)="Census",INDEX(All!$AC$2:$AC$532,$P80),""))</f>
        <v>40</v>
      </c>
      <c r="M80" s="9">
        <f>IF(OR(INDEX(All!$D$2:$D$532,$P80)="Local",INDEX(All!$D$2:$D$532,$P80)="Local / LUPC"),INDEX(All!$M$2:$M$532,$P80),IF(INDEX(All!$D$2:$D$532,$P80)="Census",INDEX(All!$X$2:$X$532,$P80),""))</f>
        <v>65</v>
      </c>
      <c r="N80" s="9">
        <f>IF(OR(INDEX(All!$D$2:$D$532,$P80)="Local",INDEX(All!$D$2:$D$532,$P80)="Local / LUPC"),INDEX(All!$N$2:$N$532,$P80),"")</f>
        <v>32</v>
      </c>
      <c r="O80" s="9">
        <f>INDEX(All!$V$2:$V$532,$P80)</f>
        <v>6</v>
      </c>
      <c r="P80">
        <f>MATCH($A80&amp;"|"&amp;$B80,INDEX(All!$A$2:$A$532&amp;"|"&amp;All!$B$2:$B$532,0),0)</f>
        <v>173</v>
      </c>
    </row>
    <row r="81" spans="1:16" x14ac:dyDescent="0.2">
      <c r="A81" s="10" t="s">
        <v>258</v>
      </c>
      <c r="B81" s="11" t="s">
        <v>68</v>
      </c>
      <c r="C81" s="11">
        <f>INDEX(All!$C$2:$C$532,$P81)</f>
        <v>0</v>
      </c>
      <c r="D81" s="11" t="str">
        <f>INDEX(All!$D$2:$D$532,$P81)</f>
        <v>Local / LUPC</v>
      </c>
      <c r="E81" s="11" t="str">
        <f>INDEX(All!$E$2:$E$532,$P81)</f>
        <v>No</v>
      </c>
      <c r="F81" s="13">
        <f>INDEX(All!$F$2:$F$532,$P81)</f>
        <v>77</v>
      </c>
      <c r="G81">
        <f>INDEX(All!$G$2:$G$532,$P81)</f>
        <v>79</v>
      </c>
      <c r="H81" s="11">
        <f>IF(OR(INDEX(All!$D$2:$D$532,$P81)="Local",INDEX(All!$D$2:$D$532,$P81)="Local / LUPC"),INDEX(All!$H$2:$H$532,$P81),"")</f>
        <v>0</v>
      </c>
      <c r="I81" s="11">
        <f>IF(OR(INDEX(All!$D$2:$D$532,$P81)="Local",INDEX(All!$D$2:$D$532,$P81)="Local / LUPC"),INDEX(All!$I$2:$I$532,$P81),IF(INDEX(All!$D$2:$D$532,$P81)="Census",INDEX(All!$Y$2:$Y$532,$P81),""))</f>
        <v>0</v>
      </c>
      <c r="J81" s="11">
        <f>IF(OR(INDEX(All!$D$2:$D$532,$P81)="Local",INDEX(All!$D$2:$D$532,$P81)="Local / LUPC"),INDEX(All!$J$2:$J$532,$P81),IF(INDEX(All!$D$2:$D$532,$P81)="Census",INDEX(All!$AA$2:$AA$532,$P81),""))</f>
        <v>0</v>
      </c>
      <c r="K81" s="11">
        <f>IF(OR(INDEX(All!$D$2:$D$532,$P81)="Local",INDEX(All!$D$2:$D$532,$P81)="Local / LUPC"),INDEX(All!$K$2:$K$532,$P81),IF(INDEX(All!$D$2:$D$532,$P81)="Census",INDEX(All!$AB$2:$AB$532,$P81),""))</f>
        <v>0</v>
      </c>
      <c r="L81" s="11">
        <f>IF(OR(INDEX(All!$D$2:$D$532,$P81)="Local",INDEX(All!$D$2:$D$532,$P81)="Local / LUPC"),INDEX(All!$L$2:$L$532,$P81),IF(INDEX(All!$D$2:$D$532,$P81)="Census",INDEX(All!$AC$2:$AC$532,$P81),""))</f>
        <v>0</v>
      </c>
      <c r="M81" s="11">
        <f>IF(OR(INDEX(All!$D$2:$D$532,$P81)="Local",INDEX(All!$D$2:$D$532,$P81)="Local / LUPC"),INDEX(All!$M$2:$M$532,$P81),IF(INDEX(All!$D$2:$D$532,$P81)="Census",INDEX(All!$X$2:$X$532,$P81),""))</f>
        <v>3</v>
      </c>
      <c r="N81" s="11">
        <f>IF(OR(INDEX(All!$D$2:$D$532,$P81)="Local",INDEX(All!$D$2:$D$532,$P81)="Local / LUPC"),INDEX(All!$N$2:$N$532,$P81),"")</f>
        <v>0</v>
      </c>
      <c r="O81" s="11">
        <f>INDEX(All!$V$2:$V$532,$P81)</f>
        <v>0</v>
      </c>
      <c r="P81">
        <f>MATCH($A81&amp;"|"&amp;$B81,INDEX(All!$A$2:$A$532&amp;"|"&amp;All!$B$2:$B$532,0),0)</f>
        <v>174</v>
      </c>
    </row>
    <row r="82" spans="1:16" x14ac:dyDescent="0.2">
      <c r="A82" s="8" t="s">
        <v>260</v>
      </c>
      <c r="B82" s="9" t="s">
        <v>87</v>
      </c>
      <c r="C82" s="9" t="str">
        <f>INDEX(All!$C$2:$C$532,$P82)</f>
        <v>Midcoast Council of Governments (MCOG)</v>
      </c>
      <c r="D82" s="9" t="str">
        <f>INDEX(All!$D$2:$D$532,$P82)</f>
        <v>Local</v>
      </c>
      <c r="E82" s="9" t="str">
        <f>INDEX(All!$E$2:$E$532,$P82)</f>
        <v>No</v>
      </c>
      <c r="F82" s="12">
        <f>INDEX(All!$F$2:$F$532,$P82)</f>
        <v>1012</v>
      </c>
      <c r="G82">
        <f>INDEX(All!$G$2:$G$532,$P82)</f>
        <v>1097</v>
      </c>
      <c r="H82" s="9">
        <f>IF(OR(INDEX(All!$D$2:$D$532,$P82)="Local",INDEX(All!$D$2:$D$532,$P82)="Local / LUPC"),INDEX(All!$H$2:$H$532,$P82),"")</f>
        <v>0</v>
      </c>
      <c r="I82" s="9">
        <f>IF(OR(INDEX(All!$D$2:$D$532,$P82)="Local",INDEX(All!$D$2:$D$532,$P82)="Local / LUPC"),INDEX(All!$I$2:$I$532,$P82),IF(INDEX(All!$D$2:$D$532,$P82)="Census",INDEX(All!$Y$2:$Y$532,$P82),""))</f>
        <v>7</v>
      </c>
      <c r="J82" s="9">
        <f>IF(OR(INDEX(All!$D$2:$D$532,$P82)="Local",INDEX(All!$D$2:$D$532,$P82)="Local / LUPC"),INDEX(All!$J$2:$J$532,$P82),IF(INDEX(All!$D$2:$D$532,$P82)="Census",INDEX(All!$AA$2:$AA$532,$P82),""))</f>
        <v>0</v>
      </c>
      <c r="K82" s="9">
        <f>IF(OR(INDEX(All!$D$2:$D$532,$P82)="Local",INDEX(All!$D$2:$D$532,$P82)="Local / LUPC"),INDEX(All!$K$2:$K$532,$P82),IF(INDEX(All!$D$2:$D$532,$P82)="Census",INDEX(All!$AB$2:$AB$532,$P82),""))</f>
        <v>0</v>
      </c>
      <c r="L82" s="9">
        <f>IF(OR(INDEX(All!$D$2:$D$532,$P82)="Local",INDEX(All!$D$2:$D$532,$P82)="Local / LUPC"),INDEX(All!$L$2:$L$532,$P82),IF(INDEX(All!$D$2:$D$532,$P82)="Census",INDEX(All!$AC$2:$AC$532,$P82),""))</f>
        <v>0</v>
      </c>
      <c r="M82" s="9">
        <f>IF(OR(INDEX(All!$D$2:$D$532,$P82)="Local",INDEX(All!$D$2:$D$532,$P82)="Local / LUPC"),INDEX(All!$M$2:$M$532,$P82),IF(INDEX(All!$D$2:$D$532,$P82)="Census",INDEX(All!$X$2:$X$532,$P82),""))</f>
        <v>7</v>
      </c>
      <c r="N82" s="9">
        <f>IF(OR(INDEX(All!$D$2:$D$532,$P82)="Local",INDEX(All!$D$2:$D$532,$P82)="Local / LUPC"),INDEX(All!$N$2:$N$532,$P82),"")</f>
        <v>0</v>
      </c>
      <c r="O82" s="9">
        <f>INDEX(All!$V$2:$V$532,$P82)</f>
        <v>2</v>
      </c>
      <c r="P82">
        <f>MATCH($A82&amp;"|"&amp;$B82,INDEX(All!$A$2:$A$532&amp;"|"&amp;All!$B$2:$B$532,0),0)</f>
        <v>176</v>
      </c>
    </row>
    <row r="83" spans="1:16" x14ac:dyDescent="0.2">
      <c r="A83" s="10" t="s">
        <v>263</v>
      </c>
      <c r="B83" s="11" t="s">
        <v>68</v>
      </c>
      <c r="C83" s="11">
        <f>INDEX(All!$C$2:$C$532,$P83)</f>
        <v>0</v>
      </c>
      <c r="D83" s="11" t="str">
        <f>INDEX(All!$D$2:$D$532,$P83)</f>
        <v>Local / LUPC</v>
      </c>
      <c r="E83" s="11" t="str">
        <f>INDEX(All!$E$2:$E$532,$P83)</f>
        <v>No</v>
      </c>
      <c r="F83" s="13">
        <f>INDEX(All!$F$2:$F$532,$P83)</f>
        <v>6</v>
      </c>
      <c r="G83">
        <f>INDEX(All!$G$2:$G$532,$P83)</f>
        <v>4</v>
      </c>
      <c r="H83" s="11">
        <f>IF(OR(INDEX(All!$D$2:$D$532,$P83)="Local",INDEX(All!$D$2:$D$532,$P83)="Local / LUPC"),INDEX(All!$H$2:$H$532,$P83),"")</f>
        <v>0</v>
      </c>
      <c r="I83" s="11">
        <f>IF(OR(INDEX(All!$D$2:$D$532,$P83)="Local",INDEX(All!$D$2:$D$532,$P83)="Local / LUPC"),INDEX(All!$I$2:$I$532,$P83),IF(INDEX(All!$D$2:$D$532,$P83)="Census",INDEX(All!$Y$2:$Y$532,$P83),""))</f>
        <v>0</v>
      </c>
      <c r="J83" s="11">
        <f>IF(OR(INDEX(All!$D$2:$D$532,$P83)="Local",INDEX(All!$D$2:$D$532,$P83)="Local / LUPC"),INDEX(All!$J$2:$J$532,$P83),IF(INDEX(All!$D$2:$D$532,$P83)="Census",INDEX(All!$AA$2:$AA$532,$P83),""))</f>
        <v>0</v>
      </c>
      <c r="K83" s="11">
        <f>IF(OR(INDEX(All!$D$2:$D$532,$P83)="Local",INDEX(All!$D$2:$D$532,$P83)="Local / LUPC"),INDEX(All!$K$2:$K$532,$P83),IF(INDEX(All!$D$2:$D$532,$P83)="Census",INDEX(All!$AB$2:$AB$532,$P83),""))</f>
        <v>0</v>
      </c>
      <c r="L83" s="11">
        <f>IF(OR(INDEX(All!$D$2:$D$532,$P83)="Local",INDEX(All!$D$2:$D$532,$P83)="Local / LUPC"),INDEX(All!$L$2:$L$532,$P83),IF(INDEX(All!$D$2:$D$532,$P83)="Census",INDEX(All!$AC$2:$AC$532,$P83),""))</f>
        <v>0</v>
      </c>
      <c r="M83" s="11">
        <f>IF(OR(INDEX(All!$D$2:$D$532,$P83)="Local",INDEX(All!$D$2:$D$532,$P83)="Local / LUPC"),INDEX(All!$M$2:$M$532,$P83),IF(INDEX(All!$D$2:$D$532,$P83)="Census",INDEX(All!$X$2:$X$532,$P83),""))</f>
        <v>3</v>
      </c>
      <c r="N83" s="11">
        <f>IF(OR(INDEX(All!$D$2:$D$532,$P83)="Local",INDEX(All!$D$2:$D$532,$P83)="Local / LUPC"),INDEX(All!$N$2:$N$532,$P83),"")</f>
        <v>0</v>
      </c>
      <c r="O83" s="11">
        <f>INDEX(All!$V$2:$V$532,$P83)</f>
        <v>0</v>
      </c>
      <c r="P83">
        <f>MATCH($A83&amp;"|"&amp;$B83,INDEX(All!$A$2:$A$532&amp;"|"&amp;All!$B$2:$B$532,0),0)</f>
        <v>179</v>
      </c>
    </row>
    <row r="84" spans="1:16" x14ac:dyDescent="0.2">
      <c r="A84" s="8" t="s">
        <v>264</v>
      </c>
      <c r="B84" s="9" t="s">
        <v>104</v>
      </c>
      <c r="C84" s="9" t="str">
        <f>INDEX(All!$C$2:$C$532,$P84)</f>
        <v>Greater Portland Council of Governments (GPCOG)</v>
      </c>
      <c r="D84" s="9" t="str">
        <f>INDEX(All!$D$2:$D$532,$P84)</f>
        <v>Local</v>
      </c>
      <c r="E84" s="9" t="str">
        <f>INDEX(All!$E$2:$E$532,$P84)</f>
        <v>Yes</v>
      </c>
      <c r="F84" s="12">
        <f>INDEX(All!$F$2:$F$532,$P84)</f>
        <v>18300</v>
      </c>
      <c r="G84">
        <f>INDEX(All!$G$2:$G$532,$P84)</f>
        <v>18583</v>
      </c>
      <c r="H84" s="9">
        <f>IF(OR(INDEX(All!$D$2:$D$532,$P84)="Local",INDEX(All!$D$2:$D$532,$P84)="Local / LUPC"),INDEX(All!$H$2:$H$532,$P84),"")</f>
        <v>12</v>
      </c>
      <c r="I84" s="9">
        <f>IF(OR(INDEX(All!$D$2:$D$532,$P84)="Local",INDEX(All!$D$2:$D$532,$P84)="Local / LUPC"),INDEX(All!$I$2:$I$532,$P84),IF(INDEX(All!$D$2:$D$532,$P84)="Census",INDEX(All!$Y$2:$Y$532,$P84),""))</f>
        <v>57</v>
      </c>
      <c r="J84" s="9">
        <f>IF(OR(INDEX(All!$D$2:$D$532,$P84)="Local",INDEX(All!$D$2:$D$532,$P84)="Local / LUPC"),INDEX(All!$J$2:$J$532,$P84),IF(INDEX(All!$D$2:$D$532,$P84)="Census",INDEX(All!$AA$2:$AA$532,$P84),""))</f>
        <v>2</v>
      </c>
      <c r="K84" s="9">
        <f>IF(OR(INDEX(All!$D$2:$D$532,$P84)="Local",INDEX(All!$D$2:$D$532,$P84)="Local / LUPC"),INDEX(All!$K$2:$K$532,$P84),IF(INDEX(All!$D$2:$D$532,$P84)="Census",INDEX(All!$AB$2:$AB$532,$P84),""))</f>
        <v>0</v>
      </c>
      <c r="L84" s="9">
        <f>IF(OR(INDEX(All!$D$2:$D$532,$P84)="Local",INDEX(All!$D$2:$D$532,$P84)="Local / LUPC"),INDEX(All!$L$2:$L$532,$P84),IF(INDEX(All!$D$2:$D$532,$P84)="Census",INDEX(All!$AC$2:$AC$532,$P84),""))</f>
        <v>0</v>
      </c>
      <c r="M84" s="9">
        <f>IF(OR(INDEX(All!$D$2:$D$532,$P84)="Local",INDEX(All!$D$2:$D$532,$P84)="Local / LUPC"),INDEX(All!$M$2:$M$532,$P84),IF(INDEX(All!$D$2:$D$532,$P84)="Census",INDEX(All!$X$2:$X$532,$P84),""))</f>
        <v>71</v>
      </c>
      <c r="N84" s="9">
        <f>IF(OR(INDEX(All!$D$2:$D$532,$P84)="Local",INDEX(All!$D$2:$D$532,$P84)="Local / LUPC"),INDEX(All!$N$2:$N$532,$P84),"")</f>
        <v>0</v>
      </c>
      <c r="O84" s="9">
        <f>INDEX(All!$V$2:$V$532,$P84)</f>
        <v>3</v>
      </c>
      <c r="P84">
        <f>MATCH($A84&amp;"|"&amp;$B84,INDEX(All!$A$2:$A$532&amp;"|"&amp;All!$B$2:$B$532,0),0)</f>
        <v>180</v>
      </c>
    </row>
    <row r="85" spans="1:16" x14ac:dyDescent="0.2">
      <c r="A85" s="10" t="s">
        <v>267</v>
      </c>
      <c r="B85" s="11" t="s">
        <v>62</v>
      </c>
      <c r="C85" s="11">
        <f>INDEX(All!$C$2:$C$532,$P85)</f>
        <v>0</v>
      </c>
      <c r="D85" s="11" t="str">
        <f>INDEX(All!$D$2:$D$532,$P85)</f>
        <v>Local / LUPC</v>
      </c>
      <c r="E85" s="11" t="str">
        <f>INDEX(All!$E$2:$E$532,$P85)</f>
        <v>No</v>
      </c>
      <c r="F85" s="13">
        <f>INDEX(All!$F$2:$F$532,$P85)</f>
        <v>169</v>
      </c>
      <c r="G85">
        <f>INDEX(All!$G$2:$G$532,$P85)</f>
        <v>129</v>
      </c>
      <c r="H85" s="11">
        <f>IF(OR(INDEX(All!$D$2:$D$532,$P85)="Local",INDEX(All!$D$2:$D$532,$P85)="Local / LUPC"),INDEX(All!$H$2:$H$532,$P85),"")</f>
        <v>0</v>
      </c>
      <c r="I85" s="11">
        <f>IF(OR(INDEX(All!$D$2:$D$532,$P85)="Local",INDEX(All!$D$2:$D$532,$P85)="Local / LUPC"),INDEX(All!$I$2:$I$532,$P85),IF(INDEX(All!$D$2:$D$532,$P85)="Census",INDEX(All!$Y$2:$Y$532,$P85),""))</f>
        <v>0</v>
      </c>
      <c r="J85" s="11">
        <f>IF(OR(INDEX(All!$D$2:$D$532,$P85)="Local",INDEX(All!$D$2:$D$532,$P85)="Local / LUPC"),INDEX(All!$J$2:$J$532,$P85),IF(INDEX(All!$D$2:$D$532,$P85)="Census",INDEX(All!$AA$2:$AA$532,$P85),""))</f>
        <v>0</v>
      </c>
      <c r="K85" s="11">
        <f>IF(OR(INDEX(All!$D$2:$D$532,$P85)="Local",INDEX(All!$D$2:$D$532,$P85)="Local / LUPC"),INDEX(All!$K$2:$K$532,$P85),IF(INDEX(All!$D$2:$D$532,$P85)="Census",INDEX(All!$AB$2:$AB$532,$P85),""))</f>
        <v>0</v>
      </c>
      <c r="L85" s="11">
        <f>IF(OR(INDEX(All!$D$2:$D$532,$P85)="Local",INDEX(All!$D$2:$D$532,$P85)="Local / LUPC"),INDEX(All!$L$2:$L$532,$P85),IF(INDEX(All!$D$2:$D$532,$P85)="Census",INDEX(All!$AC$2:$AC$532,$P85),""))</f>
        <v>0</v>
      </c>
      <c r="M85" s="11">
        <f>IF(OR(INDEX(All!$D$2:$D$532,$P85)="Local",INDEX(All!$D$2:$D$532,$P85)="Local / LUPC"),INDEX(All!$M$2:$M$532,$P85),IF(INDEX(All!$D$2:$D$532,$P85)="Census",INDEX(All!$X$2:$X$532,$P85),""))</f>
        <v>2</v>
      </c>
      <c r="N85" s="11">
        <f>IF(OR(INDEX(All!$D$2:$D$532,$P85)="Local",INDEX(All!$D$2:$D$532,$P85)="Local / LUPC"),INDEX(All!$N$2:$N$532,$P85),"")</f>
        <v>0</v>
      </c>
      <c r="O85" s="11">
        <f>INDEX(All!$V$2:$V$532,$P85)</f>
        <v>0</v>
      </c>
      <c r="P85">
        <f>MATCH($A85&amp;"|"&amp;$B85,INDEX(All!$A$2:$A$532&amp;"|"&amp;All!$B$2:$B$532,0),0)</f>
        <v>183</v>
      </c>
    </row>
    <row r="86" spans="1:16" x14ac:dyDescent="0.2">
      <c r="A86" s="8" t="s">
        <v>268</v>
      </c>
      <c r="B86" s="9" t="s">
        <v>104</v>
      </c>
      <c r="C86" s="9" t="str">
        <f>INDEX(All!$C$2:$C$532,$P86)</f>
        <v>Greater Portland Council of Governments (GPCOG)</v>
      </c>
      <c r="D86" s="9" t="str">
        <f>INDEX(All!$D$2:$D$532,$P86)</f>
        <v>Local</v>
      </c>
      <c r="E86" s="9" t="str">
        <f>INDEX(All!$E$2:$E$532,$P86)</f>
        <v>Yes</v>
      </c>
      <c r="F86" s="12">
        <f>INDEX(All!$F$2:$F$532,$P86)</f>
        <v>8429</v>
      </c>
      <c r="G86">
        <f>INDEX(All!$G$2:$G$532,$P86)</f>
        <v>8586</v>
      </c>
      <c r="H86" s="9">
        <f>IF(OR(INDEX(All!$D$2:$D$532,$P86)="Local",INDEX(All!$D$2:$D$532,$P86)="Local / LUPC"),INDEX(All!$H$2:$H$532,$P86),"")</f>
        <v>4</v>
      </c>
      <c r="I86" s="9">
        <f>IF(OR(INDEX(All!$D$2:$D$532,$P86)="Local",INDEX(All!$D$2:$D$532,$P86)="Local / LUPC"),INDEX(All!$I$2:$I$532,$P86),IF(INDEX(All!$D$2:$D$532,$P86)="Census",INDEX(All!$Y$2:$Y$532,$P86),""))</f>
        <v>70</v>
      </c>
      <c r="J86" s="9">
        <f>IF(OR(INDEX(All!$D$2:$D$532,$P86)="Local",INDEX(All!$D$2:$D$532,$P86)="Local / LUPC"),INDEX(All!$J$2:$J$532,$P86),IF(INDEX(All!$D$2:$D$532,$P86)="Census",INDEX(All!$AA$2:$AA$532,$P86),""))</f>
        <v>4</v>
      </c>
      <c r="K86" s="9">
        <f>IF(OR(INDEX(All!$D$2:$D$532,$P86)="Local",INDEX(All!$D$2:$D$532,$P86)="Local / LUPC"),INDEX(All!$K$2:$K$532,$P86),IF(INDEX(All!$D$2:$D$532,$P86)="Census",INDEX(All!$AB$2:$AB$532,$P86),""))</f>
        <v>0</v>
      </c>
      <c r="L86" s="9">
        <f>IF(OR(INDEX(All!$D$2:$D$532,$P86)="Local",INDEX(All!$D$2:$D$532,$P86)="Local / LUPC"),INDEX(All!$L$2:$L$532,$P86),IF(INDEX(All!$D$2:$D$532,$P86)="Census",INDEX(All!$AC$2:$AC$532,$P86),""))</f>
        <v>0</v>
      </c>
      <c r="M86" s="9">
        <f>IF(OR(INDEX(All!$D$2:$D$532,$P86)="Local",INDEX(All!$D$2:$D$532,$P86)="Local / LUPC"),INDEX(All!$M$2:$M$532,$P86),IF(INDEX(All!$D$2:$D$532,$P86)="Census",INDEX(All!$X$2:$X$532,$P86),""))</f>
        <v>78</v>
      </c>
      <c r="N86" s="9">
        <f>IF(OR(INDEX(All!$D$2:$D$532,$P86)="Local",INDEX(All!$D$2:$D$532,$P86)="Local / LUPC"),INDEX(All!$N$2:$N$532,$P86),"")</f>
        <v>0</v>
      </c>
      <c r="O86" s="9">
        <f>INDEX(All!$V$2:$V$532,$P86)</f>
        <v>4</v>
      </c>
      <c r="P86">
        <f>MATCH($A86&amp;"|"&amp;$B86,INDEX(All!$A$2:$A$532&amp;"|"&amp;All!$B$2:$B$532,0),0)</f>
        <v>184</v>
      </c>
    </row>
    <row r="87" spans="1:16" x14ac:dyDescent="0.2">
      <c r="A87" s="10" t="s">
        <v>271</v>
      </c>
      <c r="B87" s="11" t="s">
        <v>95</v>
      </c>
      <c r="C87" s="11" t="str">
        <f>INDEX(All!$C$2:$C$532,$P87)</f>
        <v>Eastern Maine Development Corporation (EMDC)</v>
      </c>
      <c r="D87" s="11" t="str">
        <f>INDEX(All!$D$2:$D$532,$P87)</f>
        <v>Local</v>
      </c>
      <c r="E87" s="11" t="str">
        <f>INDEX(All!$E$2:$E$532,$P87)</f>
        <v>Yes</v>
      </c>
      <c r="F87" s="13">
        <f>INDEX(All!$F$2:$F$532,$P87)</f>
        <v>4417</v>
      </c>
      <c r="G87">
        <f>INDEX(All!$G$2:$G$532,$P87)</f>
        <v>4507</v>
      </c>
      <c r="H87" s="11">
        <f>IF(OR(INDEX(All!$D$2:$D$532,$P87)="Local",INDEX(All!$D$2:$D$532,$P87)="Local / LUPC"),INDEX(All!$H$2:$H$532,$P87),"")</f>
        <v>1</v>
      </c>
      <c r="I87" s="11">
        <f>IF(OR(INDEX(All!$D$2:$D$532,$P87)="Local",INDEX(All!$D$2:$D$532,$P87)="Local / LUPC"),INDEX(All!$I$2:$I$532,$P87),IF(INDEX(All!$D$2:$D$532,$P87)="Census",INDEX(All!$Y$2:$Y$532,$P87),""))</f>
        <v>36</v>
      </c>
      <c r="J87" s="11">
        <f>IF(OR(INDEX(All!$D$2:$D$532,$P87)="Local",INDEX(All!$D$2:$D$532,$P87)="Local / LUPC"),INDEX(All!$J$2:$J$532,$P87),IF(INDEX(All!$D$2:$D$532,$P87)="Census",INDEX(All!$AA$2:$AA$532,$P87),""))</f>
        <v>0</v>
      </c>
      <c r="K87" s="11">
        <f>IF(OR(INDEX(All!$D$2:$D$532,$P87)="Local",INDEX(All!$D$2:$D$532,$P87)="Local / LUPC"),INDEX(All!$K$2:$K$532,$P87),IF(INDEX(All!$D$2:$D$532,$P87)="Census",INDEX(All!$AB$2:$AB$532,$P87),""))</f>
        <v>0</v>
      </c>
      <c r="L87" s="11">
        <f>IF(OR(INDEX(All!$D$2:$D$532,$P87)="Local",INDEX(All!$D$2:$D$532,$P87)="Local / LUPC"),INDEX(All!$L$2:$L$532,$P87),IF(INDEX(All!$D$2:$D$532,$P87)="Census",INDEX(All!$AC$2:$AC$532,$P87),""))</f>
        <v>0</v>
      </c>
      <c r="M87" s="11">
        <f>IF(OR(INDEX(All!$D$2:$D$532,$P87)="Local",INDEX(All!$D$2:$D$532,$P87)="Local / LUPC"),INDEX(All!$M$2:$M$532,$P87),IF(INDEX(All!$D$2:$D$532,$P87)="Census",INDEX(All!$X$2:$X$532,$P87),""))</f>
        <v>37</v>
      </c>
      <c r="N87" s="11">
        <f>IF(OR(INDEX(All!$D$2:$D$532,$P87)="Local",INDEX(All!$D$2:$D$532,$P87)="Local / LUPC"),INDEX(All!$N$2:$N$532,$P87),"")</f>
        <v>0</v>
      </c>
      <c r="O87" s="11">
        <f>INDEX(All!$V$2:$V$532,$P87)</f>
        <v>0</v>
      </c>
      <c r="P87">
        <f>MATCH($A87&amp;"|"&amp;$B87,INDEX(All!$A$2:$A$532&amp;"|"&amp;All!$B$2:$B$532,0),0)</f>
        <v>187</v>
      </c>
    </row>
    <row r="88" spans="1:16" x14ac:dyDescent="0.2">
      <c r="A88" s="8" t="s">
        <v>273</v>
      </c>
      <c r="B88" s="9" t="s">
        <v>77</v>
      </c>
      <c r="C88" s="9" t="str">
        <f>INDEX(All!$C$2:$C$532,$P88)</f>
        <v>Androscoggin Valley Council of Governments (AVCOG)</v>
      </c>
      <c r="D88" s="9" t="str">
        <f>INDEX(All!$D$2:$D$532,$P88)</f>
        <v>Local</v>
      </c>
      <c r="E88" s="9" t="str">
        <f>INDEX(All!$E$2:$E$532,$P88)</f>
        <v>No</v>
      </c>
      <c r="F88" s="12">
        <f>INDEX(All!$F$2:$F$532,$P88)</f>
        <v>781</v>
      </c>
      <c r="G88">
        <f>INDEX(All!$G$2:$G$532,$P88)</f>
        <v>769</v>
      </c>
      <c r="H88" s="9">
        <f>IF(OR(INDEX(All!$D$2:$D$532,$P88)="Local",INDEX(All!$D$2:$D$532,$P88)="Local / LUPC"),INDEX(All!$H$2:$H$532,$P88),"")</f>
        <v>0</v>
      </c>
      <c r="I88" s="9">
        <f>IF(OR(INDEX(All!$D$2:$D$532,$P88)="Local",INDEX(All!$D$2:$D$532,$P88)="Local / LUPC"),INDEX(All!$I$2:$I$532,$P88),IF(INDEX(All!$D$2:$D$532,$P88)="Census",INDEX(All!$Y$2:$Y$532,$P88),""))</f>
        <v>14</v>
      </c>
      <c r="J88" s="9">
        <f>IF(OR(INDEX(All!$D$2:$D$532,$P88)="Local",INDEX(All!$D$2:$D$532,$P88)="Local / LUPC"),INDEX(All!$J$2:$J$532,$P88),IF(INDEX(All!$D$2:$D$532,$P88)="Census",INDEX(All!$AA$2:$AA$532,$P88),""))</f>
        <v>0</v>
      </c>
      <c r="K88" s="9">
        <f>IF(OR(INDEX(All!$D$2:$D$532,$P88)="Local",INDEX(All!$D$2:$D$532,$P88)="Local / LUPC"),INDEX(All!$K$2:$K$532,$P88),IF(INDEX(All!$D$2:$D$532,$P88)="Census",INDEX(All!$AB$2:$AB$532,$P88),""))</f>
        <v>0</v>
      </c>
      <c r="L88" s="9">
        <f>IF(OR(INDEX(All!$D$2:$D$532,$P88)="Local",INDEX(All!$D$2:$D$532,$P88)="Local / LUPC"),INDEX(All!$L$2:$L$532,$P88),IF(INDEX(All!$D$2:$D$532,$P88)="Census",INDEX(All!$AC$2:$AC$532,$P88),""))</f>
        <v>0</v>
      </c>
      <c r="M88" s="9">
        <f>IF(OR(INDEX(All!$D$2:$D$532,$P88)="Local",INDEX(All!$D$2:$D$532,$P88)="Local / LUPC"),INDEX(All!$M$2:$M$532,$P88),IF(INDEX(All!$D$2:$D$532,$P88)="Census",INDEX(All!$X$2:$X$532,$P88),""))</f>
        <v>14</v>
      </c>
      <c r="N88" s="9">
        <f>IF(OR(INDEX(All!$D$2:$D$532,$P88)="Local",INDEX(All!$D$2:$D$532,$P88)="Local / LUPC"),INDEX(All!$N$2:$N$532,$P88),"")</f>
        <v>0</v>
      </c>
      <c r="O88" s="9">
        <f>INDEX(All!$V$2:$V$532,$P88)</f>
        <v>0</v>
      </c>
      <c r="P88">
        <f>MATCH($A88&amp;"|"&amp;$B88,INDEX(All!$A$2:$A$532&amp;"|"&amp;All!$B$2:$B$532,0),0)</f>
        <v>189</v>
      </c>
    </row>
    <row r="89" spans="1:16" x14ac:dyDescent="0.2">
      <c r="A89" s="10" t="s">
        <v>277</v>
      </c>
      <c r="B89" s="11" t="s">
        <v>68</v>
      </c>
      <c r="C89" s="11">
        <f>INDEX(All!$C$2:$C$532,$P89)</f>
        <v>0</v>
      </c>
      <c r="D89" s="11" t="str">
        <f>INDEX(All!$D$2:$D$532,$P89)</f>
        <v>Local / LUPC</v>
      </c>
      <c r="E89" s="11" t="str">
        <f>INDEX(All!$E$2:$E$532,$P89)</f>
        <v>No</v>
      </c>
      <c r="F89" s="13">
        <f>INDEX(All!$F$2:$F$532,$P89)</f>
        <v>65</v>
      </c>
      <c r="G89">
        <f>INDEX(All!$G$2:$G$532,$P89)</f>
        <v>90</v>
      </c>
      <c r="H89" s="11">
        <f>IF(OR(INDEX(All!$D$2:$D$532,$P89)="Local",INDEX(All!$D$2:$D$532,$P89)="Local / LUPC"),INDEX(All!$H$2:$H$532,$P89),"")</f>
        <v>0</v>
      </c>
      <c r="I89" s="11">
        <f>IF(OR(INDEX(All!$D$2:$D$532,$P89)="Local",INDEX(All!$D$2:$D$532,$P89)="Local / LUPC"),INDEX(All!$I$2:$I$532,$P89),IF(INDEX(All!$D$2:$D$532,$P89)="Census",INDEX(All!$Y$2:$Y$532,$P89),""))</f>
        <v>0</v>
      </c>
      <c r="J89" s="11">
        <f>IF(OR(INDEX(All!$D$2:$D$532,$P89)="Local",INDEX(All!$D$2:$D$532,$P89)="Local / LUPC"),INDEX(All!$J$2:$J$532,$P89),IF(INDEX(All!$D$2:$D$532,$P89)="Census",INDEX(All!$AA$2:$AA$532,$P89),""))</f>
        <v>0</v>
      </c>
      <c r="K89" s="11">
        <f>IF(OR(INDEX(All!$D$2:$D$532,$P89)="Local",INDEX(All!$D$2:$D$532,$P89)="Local / LUPC"),INDEX(All!$K$2:$K$532,$P89),IF(INDEX(All!$D$2:$D$532,$P89)="Census",INDEX(All!$AB$2:$AB$532,$P89),""))</f>
        <v>0</v>
      </c>
      <c r="L89" s="11">
        <f>IF(OR(INDEX(All!$D$2:$D$532,$P89)="Local",INDEX(All!$D$2:$D$532,$P89)="Local / LUPC"),INDEX(All!$L$2:$L$532,$P89),IF(INDEX(All!$D$2:$D$532,$P89)="Census",INDEX(All!$AC$2:$AC$532,$P89),""))</f>
        <v>0</v>
      </c>
      <c r="M89" s="11">
        <f>IF(OR(INDEX(All!$D$2:$D$532,$P89)="Local",INDEX(All!$D$2:$D$532,$P89)="Local / LUPC"),INDEX(All!$M$2:$M$532,$P89),IF(INDEX(All!$D$2:$D$532,$P89)="Census",INDEX(All!$X$2:$X$532,$P89),""))</f>
        <v>2</v>
      </c>
      <c r="N89" s="11">
        <f>IF(OR(INDEX(All!$D$2:$D$532,$P89)="Local",INDEX(All!$D$2:$D$532,$P89)="Local / LUPC"),INDEX(All!$N$2:$N$532,$P89),"")</f>
        <v>0</v>
      </c>
      <c r="O89" s="11">
        <f>INDEX(All!$V$2:$V$532,$P89)</f>
        <v>0</v>
      </c>
      <c r="P89">
        <f>MATCH($A89&amp;"|"&amp;$B89,INDEX(All!$A$2:$A$532&amp;"|"&amp;All!$B$2:$B$532,0),0)</f>
        <v>193</v>
      </c>
    </row>
    <row r="90" spans="1:16" x14ac:dyDescent="0.2">
      <c r="A90" s="8" t="s">
        <v>278</v>
      </c>
      <c r="B90" s="9" t="s">
        <v>72</v>
      </c>
      <c r="C90" s="9" t="str">
        <f>INDEX(All!$C$2:$C$532,$P90)</f>
        <v>Eastern Maine Development Corporation (EMDC)</v>
      </c>
      <c r="D90" s="9" t="str">
        <f>INDEX(All!$D$2:$D$532,$P90)</f>
        <v>Local</v>
      </c>
      <c r="E90" s="9" t="str">
        <f>INDEX(All!$E$2:$E$532,$P90)</f>
        <v>Yes</v>
      </c>
      <c r="F90" s="12">
        <f>INDEX(All!$F$2:$F$532,$P90)</f>
        <v>7896</v>
      </c>
      <c r="G90">
        <f>INDEX(All!$G$2:$G$532,$P90)</f>
        <v>8038</v>
      </c>
      <c r="H90" s="9">
        <f>IF(OR(INDEX(All!$D$2:$D$532,$P90)="Local",INDEX(All!$D$2:$D$532,$P90)="Local / LUPC"),INDEX(All!$H$2:$H$532,$P90),"")</f>
        <v>0</v>
      </c>
      <c r="I90" s="9">
        <f>IF(OR(INDEX(All!$D$2:$D$532,$P90)="Local",INDEX(All!$D$2:$D$532,$P90)="Local / LUPC"),INDEX(All!$I$2:$I$532,$P90),IF(INDEX(All!$D$2:$D$532,$P90)="Census",INDEX(All!$Y$2:$Y$532,$P90),""))</f>
        <v>13</v>
      </c>
      <c r="J90" s="9">
        <f>IF(OR(INDEX(All!$D$2:$D$532,$P90)="Local",INDEX(All!$D$2:$D$532,$P90)="Local / LUPC"),INDEX(All!$J$2:$J$532,$P90),IF(INDEX(All!$D$2:$D$532,$P90)="Census",INDEX(All!$AA$2:$AA$532,$P90),""))</f>
        <v>2</v>
      </c>
      <c r="K90" s="9">
        <f>IF(OR(INDEX(All!$D$2:$D$532,$P90)="Local",INDEX(All!$D$2:$D$532,$P90)="Local / LUPC"),INDEX(All!$K$2:$K$532,$P90),IF(INDEX(All!$D$2:$D$532,$P90)="Census",INDEX(All!$AB$2:$AB$532,$P90),""))</f>
        <v>0</v>
      </c>
      <c r="L90" s="9">
        <f>IF(OR(INDEX(All!$D$2:$D$532,$P90)="Local",INDEX(All!$D$2:$D$532,$P90)="Local / LUPC"),INDEX(All!$L$2:$L$532,$P90),IF(INDEX(All!$D$2:$D$532,$P90)="Census",INDEX(All!$AC$2:$AC$532,$P90),""))</f>
        <v>4</v>
      </c>
      <c r="M90" s="9">
        <f>IF(OR(INDEX(All!$D$2:$D$532,$P90)="Local",INDEX(All!$D$2:$D$532,$P90)="Local / LUPC"),INDEX(All!$M$2:$M$532,$P90),IF(INDEX(All!$D$2:$D$532,$P90)="Census",INDEX(All!$X$2:$X$532,$P90),""))</f>
        <v>19</v>
      </c>
      <c r="N90" s="9">
        <f>IF(OR(INDEX(All!$D$2:$D$532,$P90)="Local",INDEX(All!$D$2:$D$532,$P90)="Local / LUPC"),INDEX(All!$N$2:$N$532,$P90),"")</f>
        <v>0</v>
      </c>
      <c r="O90" s="9">
        <f>INDEX(All!$V$2:$V$532,$P90)</f>
        <v>1</v>
      </c>
      <c r="P90">
        <f>MATCH($A90&amp;"|"&amp;$B90,INDEX(All!$A$2:$A$532&amp;"|"&amp;All!$B$2:$B$532,0),0)</f>
        <v>194</v>
      </c>
    </row>
    <row r="91" spans="1:16" x14ac:dyDescent="0.2">
      <c r="A91" s="10" t="s">
        <v>74</v>
      </c>
      <c r="B91" s="11" t="s">
        <v>74</v>
      </c>
      <c r="C91" s="11" t="str">
        <f>INDEX(All!$C$2:$C$532,$P91)</f>
        <v>Hancock County Planning Commission (HCPC)</v>
      </c>
      <c r="D91" s="11" t="str">
        <f>INDEX(All!$D$2:$D$532,$P91)</f>
        <v>Local</v>
      </c>
      <c r="E91" s="11" t="str">
        <f>INDEX(All!$E$2:$E$532,$P91)</f>
        <v>No</v>
      </c>
      <c r="F91" s="13">
        <f>INDEX(All!$F$2:$F$532,$P91)</f>
        <v>2518</v>
      </c>
      <c r="G91">
        <f>INDEX(All!$G$2:$G$532,$P91)</f>
        <v>2563</v>
      </c>
      <c r="H91" s="11">
        <f>IF(OR(INDEX(All!$D$2:$D$532,$P91)="Local",INDEX(All!$D$2:$D$532,$P91)="Local / LUPC"),INDEX(All!$H$2:$H$532,$P91),"")</f>
        <v>0</v>
      </c>
      <c r="I91" s="11">
        <f>IF(OR(INDEX(All!$D$2:$D$532,$P91)="Local",INDEX(All!$D$2:$D$532,$P91)="Local / LUPC"),INDEX(All!$I$2:$I$532,$P91),IF(INDEX(All!$D$2:$D$532,$P91)="Census",INDEX(All!$Y$2:$Y$532,$P91),""))</f>
        <v>24</v>
      </c>
      <c r="J91" s="11">
        <f>IF(OR(INDEX(All!$D$2:$D$532,$P91)="Local",INDEX(All!$D$2:$D$532,$P91)="Local / LUPC"),INDEX(All!$J$2:$J$532,$P91),IF(INDEX(All!$D$2:$D$532,$P91)="Census",INDEX(All!$AA$2:$AA$532,$P91),""))</f>
        <v>0</v>
      </c>
      <c r="K91" s="11">
        <f>IF(OR(INDEX(All!$D$2:$D$532,$P91)="Local",INDEX(All!$D$2:$D$532,$P91)="Local / LUPC"),INDEX(All!$K$2:$K$532,$P91),IF(INDEX(All!$D$2:$D$532,$P91)="Census",INDEX(All!$AB$2:$AB$532,$P91),""))</f>
        <v>0</v>
      </c>
      <c r="L91" s="11">
        <f>IF(OR(INDEX(All!$D$2:$D$532,$P91)="Local",INDEX(All!$D$2:$D$532,$P91)="Local / LUPC"),INDEX(All!$L$2:$L$532,$P91),IF(INDEX(All!$D$2:$D$532,$P91)="Census",INDEX(All!$AC$2:$AC$532,$P91),""))</f>
        <v>0</v>
      </c>
      <c r="M91" s="11">
        <f>IF(OR(INDEX(All!$D$2:$D$532,$P91)="Local",INDEX(All!$D$2:$D$532,$P91)="Local / LUPC"),INDEX(All!$M$2:$M$532,$P91),IF(INDEX(All!$D$2:$D$532,$P91)="Census",INDEX(All!$X$2:$X$532,$P91),""))</f>
        <v>24</v>
      </c>
      <c r="N91" s="11">
        <f>IF(OR(INDEX(All!$D$2:$D$532,$P91)="Local",INDEX(All!$D$2:$D$532,$P91)="Local / LUPC"),INDEX(All!$N$2:$N$532,$P91),"")</f>
        <v>0</v>
      </c>
      <c r="O91" s="11">
        <f>INDEX(All!$V$2:$V$532,$P91)</f>
        <v>3</v>
      </c>
      <c r="P91">
        <f>MATCH($A91&amp;"|"&amp;$B91,INDEX(All!$A$2:$A$532&amp;"|"&amp;All!$B$2:$B$532,0),0)</f>
        <v>195</v>
      </c>
    </row>
    <row r="92" spans="1:16" x14ac:dyDescent="0.2">
      <c r="A92" s="8" t="s">
        <v>281</v>
      </c>
      <c r="B92" s="9" t="s">
        <v>104</v>
      </c>
      <c r="C92" s="9" t="str">
        <f>INDEX(All!$C$2:$C$532,$P92)</f>
        <v>Midcoast Council of Governments (MCOG)</v>
      </c>
      <c r="D92" s="9" t="str">
        <f>INDEX(All!$D$2:$D$532,$P92)</f>
        <v>Local</v>
      </c>
      <c r="E92" s="9" t="str">
        <f>INDEX(All!$E$2:$E$532,$P92)</f>
        <v>Yes</v>
      </c>
      <c r="F92" s="12">
        <f>INDEX(All!$F$2:$F$532,$P92)</f>
        <v>5046</v>
      </c>
      <c r="G92">
        <f>INDEX(All!$G$2:$G$532,$P92)</f>
        <v>5080</v>
      </c>
      <c r="H92" s="9">
        <f>IF(OR(INDEX(All!$D$2:$D$532,$P92)="Local",INDEX(All!$D$2:$D$532,$P92)="Local / LUPC"),INDEX(All!$H$2:$H$532,$P92),"")</f>
        <v>3</v>
      </c>
      <c r="I92" s="9">
        <f>IF(OR(INDEX(All!$D$2:$D$532,$P92)="Local",INDEX(All!$D$2:$D$532,$P92)="Local / LUPC"),INDEX(All!$I$2:$I$532,$P92),IF(INDEX(All!$D$2:$D$532,$P92)="Census",INDEX(All!$Y$2:$Y$532,$P92),""))</f>
        <v>23</v>
      </c>
      <c r="J92" s="9">
        <f>IF(OR(INDEX(All!$D$2:$D$532,$P92)="Local",INDEX(All!$D$2:$D$532,$P92)="Local / LUPC"),INDEX(All!$J$2:$J$532,$P92),IF(INDEX(All!$D$2:$D$532,$P92)="Census",INDEX(All!$AA$2:$AA$532,$P92),""))</f>
        <v>2</v>
      </c>
      <c r="K92" s="9">
        <f>IF(OR(INDEX(All!$D$2:$D$532,$P92)="Local",INDEX(All!$D$2:$D$532,$P92)="Local / LUPC"),INDEX(All!$K$2:$K$532,$P92),IF(INDEX(All!$D$2:$D$532,$P92)="Census",INDEX(All!$AB$2:$AB$532,$P92),""))</f>
        <v>0</v>
      </c>
      <c r="L92" s="9">
        <f>IF(OR(INDEX(All!$D$2:$D$532,$P92)="Local",INDEX(All!$D$2:$D$532,$P92)="Local / LUPC"),INDEX(All!$L$2:$L$532,$P92),IF(INDEX(All!$D$2:$D$532,$P92)="Census",INDEX(All!$AC$2:$AC$532,$P92),""))</f>
        <v>0</v>
      </c>
      <c r="M92" s="9">
        <f>IF(OR(INDEX(All!$D$2:$D$532,$P92)="Local",INDEX(All!$D$2:$D$532,$P92)="Local / LUPC"),INDEX(All!$M$2:$M$532,$P92),IF(INDEX(All!$D$2:$D$532,$P92)="Census",INDEX(All!$X$2:$X$532,$P92),""))</f>
        <v>28</v>
      </c>
      <c r="N92" s="9">
        <f>IF(OR(INDEX(All!$D$2:$D$532,$P92)="Local",INDEX(All!$D$2:$D$532,$P92)="Local / LUPC"),INDEX(All!$N$2:$N$532,$P92),"")</f>
        <v>0</v>
      </c>
      <c r="O92" s="9">
        <f>INDEX(All!$V$2:$V$532,$P92)</f>
        <v>10</v>
      </c>
      <c r="P92">
        <f>MATCH($A92&amp;"|"&amp;$B92,INDEX(All!$A$2:$A$532&amp;"|"&amp;All!$B$2:$B$532,0),0)</f>
        <v>198</v>
      </c>
    </row>
    <row r="93" spans="1:16" x14ac:dyDescent="0.2">
      <c r="A93" s="10" t="s">
        <v>282</v>
      </c>
      <c r="B93" s="11" t="s">
        <v>62</v>
      </c>
      <c r="C93" s="11" t="str">
        <f>INDEX(All!$C$2:$C$532,$P93)</f>
        <v>Sunrise County Economic Council (SCEC)</v>
      </c>
      <c r="D93" s="11" t="str">
        <f>INDEX(All!$D$2:$D$532,$P93)</f>
        <v>Local</v>
      </c>
      <c r="E93" s="11" t="str">
        <f>INDEX(All!$E$2:$E$532,$P93)</f>
        <v>No</v>
      </c>
      <c r="F93" s="13">
        <f>INDEX(All!$F$2:$F$532,$P93)</f>
        <v>917</v>
      </c>
      <c r="G93">
        <f>INDEX(All!$G$2:$G$532,$P93)</f>
        <v>994</v>
      </c>
      <c r="H93" s="11">
        <f>IF(OR(INDEX(All!$D$2:$D$532,$P93)="Local",INDEX(All!$D$2:$D$532,$P93)="Local / LUPC"),INDEX(All!$H$2:$H$532,$P93),"")</f>
        <v>0</v>
      </c>
      <c r="I93" s="11">
        <f>IF(OR(INDEX(All!$D$2:$D$532,$P93)="Local",INDEX(All!$D$2:$D$532,$P93)="Local / LUPC"),INDEX(All!$I$2:$I$532,$P93),IF(INDEX(All!$D$2:$D$532,$P93)="Census",INDEX(All!$Y$2:$Y$532,$P93),""))</f>
        <v>18</v>
      </c>
      <c r="J93" s="11">
        <f>IF(OR(INDEX(All!$D$2:$D$532,$P93)="Local",INDEX(All!$D$2:$D$532,$P93)="Local / LUPC"),INDEX(All!$J$2:$J$532,$P93),IF(INDEX(All!$D$2:$D$532,$P93)="Census",INDEX(All!$AA$2:$AA$532,$P93),""))</f>
        <v>0</v>
      </c>
      <c r="K93" s="11">
        <f>IF(OR(INDEX(All!$D$2:$D$532,$P93)="Local",INDEX(All!$D$2:$D$532,$P93)="Local / LUPC"),INDEX(All!$K$2:$K$532,$P93),IF(INDEX(All!$D$2:$D$532,$P93)="Census",INDEX(All!$AB$2:$AB$532,$P93),""))</f>
        <v>0</v>
      </c>
      <c r="L93" s="11">
        <f>IF(OR(INDEX(All!$D$2:$D$532,$P93)="Local",INDEX(All!$D$2:$D$532,$P93)="Local / LUPC"),INDEX(All!$L$2:$L$532,$P93),IF(INDEX(All!$D$2:$D$532,$P93)="Census",INDEX(All!$AC$2:$AC$532,$P93),""))</f>
        <v>0</v>
      </c>
      <c r="M93" s="11">
        <f>IF(OR(INDEX(All!$D$2:$D$532,$P93)="Local",INDEX(All!$D$2:$D$532,$P93)="Local / LUPC"),INDEX(All!$M$2:$M$532,$P93),IF(INDEX(All!$D$2:$D$532,$P93)="Census",INDEX(All!$X$2:$X$532,$P93),""))</f>
        <v>18</v>
      </c>
      <c r="N93" s="11">
        <f>IF(OR(INDEX(All!$D$2:$D$532,$P93)="Local",INDEX(All!$D$2:$D$532,$P93)="Local / LUPC"),INDEX(All!$N$2:$N$532,$P93),"")</f>
        <v>0</v>
      </c>
      <c r="O93" s="11">
        <f>INDEX(All!$V$2:$V$532,$P93)</f>
        <v>0</v>
      </c>
      <c r="P93">
        <f>MATCH($A93&amp;"|"&amp;$B93,INDEX(All!$A$2:$A$532&amp;"|"&amp;All!$B$2:$B$532,0),0)</f>
        <v>199</v>
      </c>
    </row>
    <row r="94" spans="1:16" x14ac:dyDescent="0.2">
      <c r="A94" s="8" t="s">
        <v>283</v>
      </c>
      <c r="B94" s="9" t="s">
        <v>104</v>
      </c>
      <c r="C94" s="9" t="str">
        <f>INDEX(All!$C$2:$C$532,$P94)</f>
        <v>Greater Portland Council of Governments (GPCOG)</v>
      </c>
      <c r="D94" s="9" t="str">
        <f>INDEX(All!$D$2:$D$532,$P94)</f>
        <v>Local</v>
      </c>
      <c r="E94" s="9" t="str">
        <f>INDEX(All!$E$2:$E$532,$P94)</f>
        <v>No</v>
      </c>
      <c r="F94" s="12">
        <f>INDEX(All!$F$2:$F$532,$P94)</f>
        <v>2513</v>
      </c>
      <c r="G94">
        <f>INDEX(All!$G$2:$G$532,$P94)</f>
        <v>2600</v>
      </c>
      <c r="H94" s="9">
        <f>IF(OR(INDEX(All!$D$2:$D$532,$P94)="Local",INDEX(All!$D$2:$D$532,$P94)="Local / LUPC"),INDEX(All!$H$2:$H$532,$P94),"")</f>
        <v>0</v>
      </c>
      <c r="I94" s="9">
        <f>IF(OR(INDEX(All!$D$2:$D$532,$P94)="Local",INDEX(All!$D$2:$D$532,$P94)="Local / LUPC"),INDEX(All!$I$2:$I$532,$P94),IF(INDEX(All!$D$2:$D$532,$P94)="Census",INDEX(All!$Y$2:$Y$532,$P94),""))</f>
        <v>30</v>
      </c>
      <c r="J94" s="9">
        <f>IF(OR(INDEX(All!$D$2:$D$532,$P94)="Local",INDEX(All!$D$2:$D$532,$P94)="Local / LUPC"),INDEX(All!$J$2:$J$532,$P94),IF(INDEX(All!$D$2:$D$532,$P94)="Census",INDEX(All!$AA$2:$AA$532,$P94),""))</f>
        <v>0</v>
      </c>
      <c r="K94" s="9">
        <f>IF(OR(INDEX(All!$D$2:$D$532,$P94)="Local",INDEX(All!$D$2:$D$532,$P94)="Local / LUPC"),INDEX(All!$K$2:$K$532,$P94),IF(INDEX(All!$D$2:$D$532,$P94)="Census",INDEX(All!$AB$2:$AB$532,$P94),""))</f>
        <v>0</v>
      </c>
      <c r="L94" s="9">
        <f>IF(OR(INDEX(All!$D$2:$D$532,$P94)="Local",INDEX(All!$D$2:$D$532,$P94)="Local / LUPC"),INDEX(All!$L$2:$L$532,$P94),IF(INDEX(All!$D$2:$D$532,$P94)="Census",INDEX(All!$AC$2:$AC$532,$P94),""))</f>
        <v>0</v>
      </c>
      <c r="M94" s="9">
        <f>IF(OR(INDEX(All!$D$2:$D$532,$P94)="Local",INDEX(All!$D$2:$D$532,$P94)="Local / LUPC"),INDEX(All!$M$2:$M$532,$P94),IF(INDEX(All!$D$2:$D$532,$P94)="Census",INDEX(All!$X$2:$X$532,$P94),""))</f>
        <v>30</v>
      </c>
      <c r="N94" s="9">
        <f>IF(OR(INDEX(All!$D$2:$D$532,$P94)="Local",INDEX(All!$D$2:$D$532,$P94)="Local / LUPC"),INDEX(All!$N$2:$N$532,$P94),"")</f>
        <v>0</v>
      </c>
      <c r="O94" s="9">
        <f>INDEX(All!$V$2:$V$532,$P94)</f>
        <v>0</v>
      </c>
      <c r="P94">
        <f>MATCH($A94&amp;"|"&amp;$B94,INDEX(All!$A$2:$A$532&amp;"|"&amp;All!$B$2:$B$532,0),0)</f>
        <v>200</v>
      </c>
    </row>
    <row r="95" spans="1:16" x14ac:dyDescent="0.2">
      <c r="A95" s="10" t="s">
        <v>284</v>
      </c>
      <c r="B95" s="11" t="s">
        <v>77</v>
      </c>
      <c r="C95" s="11" t="str">
        <f>INDEX(All!$C$2:$C$532,$P95)</f>
        <v>Androscoggin Valley Council of Governments (AVCOG)</v>
      </c>
      <c r="D95" s="11" t="str">
        <f>INDEX(All!$D$2:$D$532,$P95)</f>
        <v>Local</v>
      </c>
      <c r="E95" s="11" t="str">
        <f>INDEX(All!$E$2:$E$532,$P95)</f>
        <v>No</v>
      </c>
      <c r="F95" s="13">
        <f>INDEX(All!$F$2:$F$532,$P95)</f>
        <v>1314</v>
      </c>
      <c r="G95">
        <f>INDEX(All!$G$2:$G$532,$P95)</f>
        <v>1252</v>
      </c>
      <c r="H95" s="11">
        <f>IF(OR(INDEX(All!$D$2:$D$532,$P95)="Local",INDEX(All!$D$2:$D$532,$P95)="Local / LUPC"),INDEX(All!$H$2:$H$532,$P95),"")</f>
        <v>0</v>
      </c>
      <c r="I95" s="11">
        <f>IF(OR(INDEX(All!$D$2:$D$532,$P95)="Local",INDEX(All!$D$2:$D$532,$P95)="Local / LUPC"),INDEX(All!$I$2:$I$532,$P95),IF(INDEX(All!$D$2:$D$532,$P95)="Census",INDEX(All!$Y$2:$Y$532,$P95),""))</f>
        <v>15</v>
      </c>
      <c r="J95" s="11">
        <f>IF(OR(INDEX(All!$D$2:$D$532,$P95)="Local",INDEX(All!$D$2:$D$532,$P95)="Local / LUPC"),INDEX(All!$J$2:$J$532,$P95),IF(INDEX(All!$D$2:$D$532,$P95)="Census",INDEX(All!$AA$2:$AA$532,$P95),""))</f>
        <v>0</v>
      </c>
      <c r="K95" s="11">
        <f>IF(OR(INDEX(All!$D$2:$D$532,$P95)="Local",INDEX(All!$D$2:$D$532,$P95)="Local / LUPC"),INDEX(All!$K$2:$K$532,$P95),IF(INDEX(All!$D$2:$D$532,$P95)="Census",INDEX(All!$AB$2:$AB$532,$P95),""))</f>
        <v>0</v>
      </c>
      <c r="L95" s="11">
        <f>IF(OR(INDEX(All!$D$2:$D$532,$P95)="Local",INDEX(All!$D$2:$D$532,$P95)="Local / LUPC"),INDEX(All!$L$2:$L$532,$P95),IF(INDEX(All!$D$2:$D$532,$P95)="Census",INDEX(All!$AC$2:$AC$532,$P95),""))</f>
        <v>0</v>
      </c>
      <c r="M95" s="11">
        <f>IF(OR(INDEX(All!$D$2:$D$532,$P95)="Local",INDEX(All!$D$2:$D$532,$P95)="Local / LUPC"),INDEX(All!$M$2:$M$532,$P95),IF(INDEX(All!$D$2:$D$532,$P95)="Census",INDEX(All!$X$2:$X$532,$P95),""))</f>
        <v>15</v>
      </c>
      <c r="N95" s="11">
        <f>IF(OR(INDEX(All!$D$2:$D$532,$P95)="Local",INDEX(All!$D$2:$D$532,$P95)="Local / LUPC"),INDEX(All!$N$2:$N$532,$P95),"")</f>
        <v>0</v>
      </c>
      <c r="O95" s="11">
        <f>INDEX(All!$V$2:$V$532,$P95)</f>
        <v>2</v>
      </c>
      <c r="P95">
        <f>MATCH($A95&amp;"|"&amp;$B95,INDEX(All!$A$2:$A$532&amp;"|"&amp;All!$B$2:$B$532,0),0)</f>
        <v>201</v>
      </c>
    </row>
    <row r="96" spans="1:16" x14ac:dyDescent="0.2">
      <c r="A96" s="8" t="s">
        <v>288</v>
      </c>
      <c r="B96" s="9" t="s">
        <v>72</v>
      </c>
      <c r="C96" s="9" t="str">
        <f>INDEX(All!$C$2:$C$532,$P96)</f>
        <v>Eastern Maine Development Corporation (EMDC)</v>
      </c>
      <c r="D96" s="9" t="str">
        <f>INDEX(All!$D$2:$D$532,$P96)</f>
        <v>Local</v>
      </c>
      <c r="E96" s="9" t="str">
        <f>INDEX(All!$E$2:$E$532,$P96)</f>
        <v>Yes</v>
      </c>
      <c r="F96" s="12">
        <f>INDEX(All!$F$2:$F$532,$P96)</f>
        <v>6727</v>
      </c>
      <c r="G96">
        <f>INDEX(All!$G$2:$G$532,$P96)</f>
        <v>6927</v>
      </c>
      <c r="H96" s="9">
        <f>IF(OR(INDEX(All!$D$2:$D$532,$P96)="Local",INDEX(All!$D$2:$D$532,$P96)="Local / LUPC"),INDEX(All!$H$2:$H$532,$P96),"")</f>
        <v>0</v>
      </c>
      <c r="I96" s="9">
        <f>IF(OR(INDEX(All!$D$2:$D$532,$P96)="Local",INDEX(All!$D$2:$D$532,$P96)="Local / LUPC"),INDEX(All!$I$2:$I$532,$P96),IF(INDEX(All!$D$2:$D$532,$P96)="Census",INDEX(All!$Y$2:$Y$532,$P96),""))</f>
        <v>41</v>
      </c>
      <c r="J96" s="9">
        <f>IF(OR(INDEX(All!$D$2:$D$532,$P96)="Local",INDEX(All!$D$2:$D$532,$P96)="Local / LUPC"),INDEX(All!$J$2:$J$532,$P96),IF(INDEX(All!$D$2:$D$532,$P96)="Census",INDEX(All!$AA$2:$AA$532,$P96),""))</f>
        <v>2</v>
      </c>
      <c r="K96" s="9">
        <f>IF(OR(INDEX(All!$D$2:$D$532,$P96)="Local",INDEX(All!$D$2:$D$532,$P96)="Local / LUPC"),INDEX(All!$K$2:$K$532,$P96),IF(INDEX(All!$D$2:$D$532,$P96)="Census",INDEX(All!$AB$2:$AB$532,$P96),""))</f>
        <v>0</v>
      </c>
      <c r="L96" s="9">
        <f>IF(OR(INDEX(All!$D$2:$D$532,$P96)="Local",INDEX(All!$D$2:$D$532,$P96)="Local / LUPC"),INDEX(All!$L$2:$L$532,$P96),IF(INDEX(All!$D$2:$D$532,$P96)="Census",INDEX(All!$AC$2:$AC$532,$P96),""))</f>
        <v>0</v>
      </c>
      <c r="M96" s="9">
        <f>IF(OR(INDEX(All!$D$2:$D$532,$P96)="Local",INDEX(All!$D$2:$D$532,$P96)="Local / LUPC"),INDEX(All!$M$2:$M$532,$P96),IF(INDEX(All!$D$2:$D$532,$P96)="Census",INDEX(All!$X$2:$X$532,$P96),""))</f>
        <v>43</v>
      </c>
      <c r="N96" s="9">
        <f>IF(OR(INDEX(All!$D$2:$D$532,$P96)="Local",INDEX(All!$D$2:$D$532,$P96)="Local / LUPC"),INDEX(All!$N$2:$N$532,$P96),"")</f>
        <v>0</v>
      </c>
      <c r="O96" s="9">
        <f>INDEX(All!$V$2:$V$532,$P96)</f>
        <v>3</v>
      </c>
      <c r="P96">
        <f>MATCH($A96&amp;"|"&amp;$B96,INDEX(All!$A$2:$A$532&amp;"|"&amp;All!$B$2:$B$532,0),0)</f>
        <v>205</v>
      </c>
    </row>
    <row r="97" spans="1:16" x14ac:dyDescent="0.2">
      <c r="A97" s="10" t="s">
        <v>292</v>
      </c>
      <c r="B97" s="11" t="s">
        <v>77</v>
      </c>
      <c r="C97" s="11" t="str">
        <f>INDEX(All!$C$2:$C$532,$P97)</f>
        <v>Southern Maine Planning and Development Commission (SMPDC)</v>
      </c>
      <c r="D97" s="11" t="str">
        <f>INDEX(All!$D$2:$D$532,$P97)</f>
        <v>Local</v>
      </c>
      <c r="E97" s="11" t="str">
        <f>INDEX(All!$E$2:$E$532,$P97)</f>
        <v>No</v>
      </c>
      <c r="F97" s="13">
        <f>INDEX(All!$F$2:$F$532,$P97)</f>
        <v>1748</v>
      </c>
      <c r="G97">
        <f>INDEX(All!$G$2:$G$532,$P97)</f>
        <v>1702</v>
      </c>
      <c r="H97" s="11">
        <f>IF(OR(INDEX(All!$D$2:$D$532,$P97)="Local",INDEX(All!$D$2:$D$532,$P97)="Local / LUPC"),INDEX(All!$H$2:$H$532,$P97),"")</f>
        <v>1</v>
      </c>
      <c r="I97" s="11">
        <f>IF(OR(INDEX(All!$D$2:$D$532,$P97)="Local",INDEX(All!$D$2:$D$532,$P97)="Local / LUPC"),INDEX(All!$I$2:$I$532,$P97),IF(INDEX(All!$D$2:$D$532,$P97)="Census",INDEX(All!$Y$2:$Y$532,$P97),""))</f>
        <v>11</v>
      </c>
      <c r="J97" s="11">
        <f>IF(OR(INDEX(All!$D$2:$D$532,$P97)="Local",INDEX(All!$D$2:$D$532,$P97)="Local / LUPC"),INDEX(All!$J$2:$J$532,$P97),IF(INDEX(All!$D$2:$D$532,$P97)="Census",INDEX(All!$AA$2:$AA$532,$P97),""))</f>
        <v>0</v>
      </c>
      <c r="K97" s="11">
        <f>IF(OR(INDEX(All!$D$2:$D$532,$P97)="Local",INDEX(All!$D$2:$D$532,$P97)="Local / LUPC"),INDEX(All!$K$2:$K$532,$P97),IF(INDEX(All!$D$2:$D$532,$P97)="Census",INDEX(All!$AB$2:$AB$532,$P97),""))</f>
        <v>0</v>
      </c>
      <c r="L97" s="11">
        <f>IF(OR(INDEX(All!$D$2:$D$532,$P97)="Local",INDEX(All!$D$2:$D$532,$P97)="Local / LUPC"),INDEX(All!$L$2:$L$532,$P97),IF(INDEX(All!$D$2:$D$532,$P97)="Census",INDEX(All!$AC$2:$AC$532,$P97),""))</f>
        <v>0</v>
      </c>
      <c r="M97" s="11">
        <f>IF(OR(INDEX(All!$D$2:$D$532,$P97)="Local",INDEX(All!$D$2:$D$532,$P97)="Local / LUPC"),INDEX(All!$M$2:$M$532,$P97),IF(INDEX(All!$D$2:$D$532,$P97)="Census",INDEX(All!$X$2:$X$532,$P97),""))</f>
        <v>12</v>
      </c>
      <c r="N97" s="11">
        <f>IF(OR(INDEX(All!$D$2:$D$532,$P97)="Local",INDEX(All!$D$2:$D$532,$P97)="Local / LUPC"),INDEX(All!$N$2:$N$532,$P97),"")</f>
        <v>0</v>
      </c>
      <c r="O97" s="11">
        <f>INDEX(All!$V$2:$V$532,$P97)</f>
        <v>3</v>
      </c>
      <c r="P97">
        <f>MATCH($A97&amp;"|"&amp;$B97,INDEX(All!$A$2:$A$532&amp;"|"&amp;All!$B$2:$B$532,0),0)</f>
        <v>209</v>
      </c>
    </row>
    <row r="98" spans="1:16" x14ac:dyDescent="0.2">
      <c r="A98" s="8" t="s">
        <v>295</v>
      </c>
      <c r="B98" s="9" t="s">
        <v>59</v>
      </c>
      <c r="C98" s="9" t="str">
        <f>INDEX(All!$C$2:$C$532,$P98)</f>
        <v>Southern Maine Planning and Development Commission (SMPDC)</v>
      </c>
      <c r="D98" s="9" t="str">
        <f>INDEX(All!$D$2:$D$532,$P98)</f>
        <v>Local</v>
      </c>
      <c r="E98" s="9" t="str">
        <f>INDEX(All!$E$2:$E$532,$P98)</f>
        <v>Yes</v>
      </c>
      <c r="F98" s="12">
        <f>INDEX(All!$F$2:$F$532,$P98)</f>
        <v>4872</v>
      </c>
      <c r="G98">
        <f>INDEX(All!$G$2:$G$532,$P98)</f>
        <v>4968</v>
      </c>
      <c r="H98" s="9">
        <f>IF(OR(INDEX(All!$D$2:$D$532,$P98)="Local",INDEX(All!$D$2:$D$532,$P98)="Local / LUPC"),INDEX(All!$H$2:$H$532,$P98),"")</f>
        <v>7</v>
      </c>
      <c r="I98" s="9">
        <f>IF(OR(INDEX(All!$D$2:$D$532,$P98)="Local",INDEX(All!$D$2:$D$532,$P98)="Local / LUPC"),INDEX(All!$I$2:$I$532,$P98),IF(INDEX(All!$D$2:$D$532,$P98)="Census",INDEX(All!$Y$2:$Y$532,$P98),""))</f>
        <v>23</v>
      </c>
      <c r="J98" s="9">
        <f>IF(OR(INDEX(All!$D$2:$D$532,$P98)="Local",INDEX(All!$D$2:$D$532,$P98)="Local / LUPC"),INDEX(All!$J$2:$J$532,$P98),IF(INDEX(All!$D$2:$D$532,$P98)="Census",INDEX(All!$AA$2:$AA$532,$P98),""))</f>
        <v>0</v>
      </c>
      <c r="K98" s="9">
        <f>IF(OR(INDEX(All!$D$2:$D$532,$P98)="Local",INDEX(All!$D$2:$D$532,$P98)="Local / LUPC"),INDEX(All!$K$2:$K$532,$P98),IF(INDEX(All!$D$2:$D$532,$P98)="Census",INDEX(All!$AB$2:$AB$532,$P98),""))</f>
        <v>0</v>
      </c>
      <c r="L98" s="9">
        <f>IF(OR(INDEX(All!$D$2:$D$532,$P98)="Local",INDEX(All!$D$2:$D$532,$P98)="Local / LUPC"),INDEX(All!$L$2:$L$532,$P98),IF(INDEX(All!$D$2:$D$532,$P98)="Census",INDEX(All!$AC$2:$AC$532,$P98),""))</f>
        <v>0</v>
      </c>
      <c r="M98" s="9">
        <f>IF(OR(INDEX(All!$D$2:$D$532,$P98)="Local",INDEX(All!$D$2:$D$532,$P98)="Local / LUPC"),INDEX(All!$M$2:$M$532,$P98),IF(INDEX(All!$D$2:$D$532,$P98)="Census",INDEX(All!$X$2:$X$532,$P98),""))</f>
        <v>30</v>
      </c>
      <c r="N98" s="9">
        <f>IF(OR(INDEX(All!$D$2:$D$532,$P98)="Local",INDEX(All!$D$2:$D$532,$P98)="Local / LUPC"),INDEX(All!$N$2:$N$532,$P98),"")</f>
        <v>0</v>
      </c>
      <c r="O98" s="9">
        <f>INDEX(All!$V$2:$V$532,$P98)</f>
        <v>0</v>
      </c>
      <c r="P98">
        <f>MATCH($A98&amp;"|"&amp;$B98,INDEX(All!$A$2:$A$532&amp;"|"&amp;All!$B$2:$B$532,0),0)</f>
        <v>212</v>
      </c>
    </row>
    <row r="99" spans="1:16" x14ac:dyDescent="0.2">
      <c r="A99" s="10" t="s">
        <v>302</v>
      </c>
      <c r="B99" s="11" t="s">
        <v>83</v>
      </c>
      <c r="C99" s="11" t="str">
        <f>INDEX(All!$C$2:$C$532,$P99)</f>
        <v>Hancock County Planning Commission (HCPC)</v>
      </c>
      <c r="D99" s="11" t="str">
        <f>INDEX(All!$D$2:$D$532,$P99)</f>
        <v>Local</v>
      </c>
      <c r="E99" s="11" t="str">
        <f>INDEX(All!$E$2:$E$532,$P99)</f>
        <v>No</v>
      </c>
      <c r="F99" s="13">
        <f>INDEX(All!$F$2:$F$532,$P99)</f>
        <v>69</v>
      </c>
      <c r="G99">
        <f>INDEX(All!$G$2:$G$532,$P99)</f>
        <v>84</v>
      </c>
      <c r="H99" s="11">
        <f>IF(OR(INDEX(All!$D$2:$D$532,$P99)="Local",INDEX(All!$D$2:$D$532,$P99)="Local / LUPC"),INDEX(All!$H$2:$H$532,$P99),"")</f>
        <v>2</v>
      </c>
      <c r="I99" s="11">
        <f>IF(OR(INDEX(All!$D$2:$D$532,$P99)="Local",INDEX(All!$D$2:$D$532,$P99)="Local / LUPC"),INDEX(All!$I$2:$I$532,$P99),IF(INDEX(All!$D$2:$D$532,$P99)="Census",INDEX(All!$Y$2:$Y$532,$P99),""))</f>
        <v>0</v>
      </c>
      <c r="J99" s="11">
        <f>IF(OR(INDEX(All!$D$2:$D$532,$P99)="Local",INDEX(All!$D$2:$D$532,$P99)="Local / LUPC"),INDEX(All!$J$2:$J$532,$P99),IF(INDEX(All!$D$2:$D$532,$P99)="Census",INDEX(All!$AA$2:$AA$532,$P99),""))</f>
        <v>0</v>
      </c>
      <c r="K99" s="11">
        <f>IF(OR(INDEX(All!$D$2:$D$532,$P99)="Local",INDEX(All!$D$2:$D$532,$P99)="Local / LUPC"),INDEX(All!$K$2:$K$532,$P99),IF(INDEX(All!$D$2:$D$532,$P99)="Census",INDEX(All!$AB$2:$AB$532,$P99),""))</f>
        <v>0</v>
      </c>
      <c r="L99" s="11">
        <f>IF(OR(INDEX(All!$D$2:$D$532,$P99)="Local",INDEX(All!$D$2:$D$532,$P99)="Local / LUPC"),INDEX(All!$L$2:$L$532,$P99),IF(INDEX(All!$D$2:$D$532,$P99)="Census",INDEX(All!$AC$2:$AC$532,$P99),""))</f>
        <v>0</v>
      </c>
      <c r="M99" s="11">
        <f>IF(OR(INDEX(All!$D$2:$D$532,$P99)="Local",INDEX(All!$D$2:$D$532,$P99)="Local / LUPC"),INDEX(All!$M$2:$M$532,$P99),IF(INDEX(All!$D$2:$D$532,$P99)="Census",INDEX(All!$X$2:$X$532,$P99),""))</f>
        <v>2</v>
      </c>
      <c r="N99" s="11">
        <f>IF(OR(INDEX(All!$D$2:$D$532,$P99)="Local",INDEX(All!$D$2:$D$532,$P99)="Local / LUPC"),INDEX(All!$N$2:$N$532,$P99),"")</f>
        <v>0</v>
      </c>
      <c r="O99" s="11">
        <f>INDEX(All!$V$2:$V$532,$P99)</f>
        <v>0</v>
      </c>
      <c r="P99">
        <f>MATCH($A99&amp;"|"&amp;$B99,INDEX(All!$A$2:$A$532&amp;"|"&amp;All!$B$2:$B$532,0),0)</f>
        <v>219</v>
      </c>
    </row>
    <row r="100" spans="1:16" x14ac:dyDescent="0.2">
      <c r="A100" s="8" t="s">
        <v>303</v>
      </c>
      <c r="B100" s="9" t="s">
        <v>116</v>
      </c>
      <c r="C100" s="9" t="str">
        <f>INDEX(All!$C$2:$C$532,$P100)</f>
        <v>Midcoast Council of Governments (MCOG)</v>
      </c>
      <c r="D100" s="9" t="str">
        <f>INDEX(All!$D$2:$D$532,$P100)</f>
        <v>Local</v>
      </c>
      <c r="E100" s="9" t="str">
        <f>INDEX(All!$E$2:$E$532,$P100)</f>
        <v>No</v>
      </c>
      <c r="F100" s="12">
        <f>INDEX(All!$F$2:$F$532,$P100)</f>
        <v>636</v>
      </c>
      <c r="G100">
        <f>INDEX(All!$G$2:$G$532,$P100)</f>
        <v>596</v>
      </c>
      <c r="H100" s="9">
        <f>IF(OR(INDEX(All!$D$2:$D$532,$P100)="Local",INDEX(All!$D$2:$D$532,$P100)="Local / LUPC"),INDEX(All!$H$2:$H$532,$P100),"")</f>
        <v>1</v>
      </c>
      <c r="I100" s="9">
        <f>IF(OR(INDEX(All!$D$2:$D$532,$P100)="Local",INDEX(All!$D$2:$D$532,$P100)="Local / LUPC"),INDEX(All!$I$2:$I$532,$P100),IF(INDEX(All!$D$2:$D$532,$P100)="Census",INDEX(All!$Y$2:$Y$532,$P100),""))</f>
        <v>2</v>
      </c>
      <c r="J100" s="9">
        <f>IF(OR(INDEX(All!$D$2:$D$532,$P100)="Local",INDEX(All!$D$2:$D$532,$P100)="Local / LUPC"),INDEX(All!$J$2:$J$532,$P100),IF(INDEX(All!$D$2:$D$532,$P100)="Census",INDEX(All!$AA$2:$AA$532,$P100),""))</f>
        <v>2</v>
      </c>
      <c r="K100" s="9">
        <f>IF(OR(INDEX(All!$D$2:$D$532,$P100)="Local",INDEX(All!$D$2:$D$532,$P100)="Local / LUPC"),INDEX(All!$K$2:$K$532,$P100),IF(INDEX(All!$D$2:$D$532,$P100)="Census",INDEX(All!$AB$2:$AB$532,$P100),""))</f>
        <v>0</v>
      </c>
      <c r="L100" s="9">
        <f>IF(OR(INDEX(All!$D$2:$D$532,$P100)="Local",INDEX(All!$D$2:$D$532,$P100)="Local / LUPC"),INDEX(All!$L$2:$L$532,$P100),IF(INDEX(All!$D$2:$D$532,$P100)="Census",INDEX(All!$AC$2:$AC$532,$P100),""))</f>
        <v>0</v>
      </c>
      <c r="M100" s="9">
        <f>IF(OR(INDEX(All!$D$2:$D$532,$P100)="Local",INDEX(All!$D$2:$D$532,$P100)="Local / LUPC"),INDEX(All!$M$2:$M$532,$P100),IF(INDEX(All!$D$2:$D$532,$P100)="Census",INDEX(All!$X$2:$X$532,$P100),""))</f>
        <v>5</v>
      </c>
      <c r="N100" s="9">
        <f>IF(OR(INDEX(All!$D$2:$D$532,$P100)="Local",INDEX(All!$D$2:$D$532,$P100)="Local / LUPC"),INDEX(All!$N$2:$N$532,$P100),"")</f>
        <v>2</v>
      </c>
      <c r="O100" s="9">
        <f>INDEX(All!$V$2:$V$532,$P100)</f>
        <v>2</v>
      </c>
      <c r="P100">
        <f>MATCH($A100&amp;"|"&amp;$B100,INDEX(All!$A$2:$A$532&amp;"|"&amp;All!$B$2:$B$532,0),0)</f>
        <v>220</v>
      </c>
    </row>
    <row r="101" spans="1:16" x14ac:dyDescent="0.2">
      <c r="A101" s="10" t="s">
        <v>306</v>
      </c>
      <c r="B101" s="11" t="s">
        <v>100</v>
      </c>
      <c r="C101" s="11" t="str">
        <f>INDEX(All!$C$2:$C$532,$P101)</f>
        <v>Androscoggin Valley Council of Governments (AVCOG)</v>
      </c>
      <c r="D101" s="11" t="str">
        <f>INDEX(All!$D$2:$D$532,$P101)</f>
        <v>Local</v>
      </c>
      <c r="E101" s="11" t="str">
        <f>INDEX(All!$E$2:$E$532,$P101)</f>
        <v>Yes</v>
      </c>
      <c r="F101" s="13">
        <f>INDEX(All!$F$2:$F$532,$P101)</f>
        <v>4657</v>
      </c>
      <c r="G101">
        <f>INDEX(All!$G$2:$G$532,$P101)</f>
        <v>4666</v>
      </c>
      <c r="H101" s="11">
        <f>IF(OR(INDEX(All!$D$2:$D$532,$P101)="Local",INDEX(All!$D$2:$D$532,$P101)="Local / LUPC"),INDEX(All!$H$2:$H$532,$P101),"")</f>
        <v>0</v>
      </c>
      <c r="I101" s="11">
        <f>IF(OR(INDEX(All!$D$2:$D$532,$P101)="Local",INDEX(All!$D$2:$D$532,$P101)="Local / LUPC"),INDEX(All!$I$2:$I$532,$P101),IF(INDEX(All!$D$2:$D$532,$P101)="Census",INDEX(All!$Y$2:$Y$532,$P101),""))</f>
        <v>0</v>
      </c>
      <c r="J101" s="11">
        <f>IF(OR(INDEX(All!$D$2:$D$532,$P101)="Local",INDEX(All!$D$2:$D$532,$P101)="Local / LUPC"),INDEX(All!$J$2:$J$532,$P101),IF(INDEX(All!$D$2:$D$532,$P101)="Census",INDEX(All!$AA$2:$AA$532,$P101),""))</f>
        <v>0</v>
      </c>
      <c r="K101" s="11">
        <f>IF(OR(INDEX(All!$D$2:$D$532,$P101)="Local",INDEX(All!$D$2:$D$532,$P101)="Local / LUPC"),INDEX(All!$K$2:$K$532,$P101),IF(INDEX(All!$D$2:$D$532,$P101)="Census",INDEX(All!$AB$2:$AB$532,$P101),""))</f>
        <v>0</v>
      </c>
      <c r="L101" s="11">
        <f>IF(OR(INDEX(All!$D$2:$D$532,$P101)="Local",INDEX(All!$D$2:$D$532,$P101)="Local / LUPC"),INDEX(All!$L$2:$L$532,$P101),IF(INDEX(All!$D$2:$D$532,$P101)="Census",INDEX(All!$AC$2:$AC$532,$P101),""))</f>
        <v>0</v>
      </c>
      <c r="M101" s="11">
        <f>IF(OR(INDEX(All!$D$2:$D$532,$P101)="Local",INDEX(All!$D$2:$D$532,$P101)="Local / LUPC"),INDEX(All!$M$2:$M$532,$P101),IF(INDEX(All!$D$2:$D$532,$P101)="Census",INDEX(All!$X$2:$X$532,$P101),""))</f>
        <v>0</v>
      </c>
      <c r="N101" s="11">
        <f>IF(OR(INDEX(All!$D$2:$D$532,$P101)="Local",INDEX(All!$D$2:$D$532,$P101)="Local / LUPC"),INDEX(All!$N$2:$N$532,$P101),"")</f>
        <v>0</v>
      </c>
      <c r="O101" s="11">
        <f>INDEX(All!$V$2:$V$532,$P101)</f>
        <v>0</v>
      </c>
      <c r="P101">
        <f>MATCH($A101&amp;"|"&amp;$B101,INDEX(All!$A$2:$A$532&amp;"|"&amp;All!$B$2:$B$532,0),0)</f>
        <v>223</v>
      </c>
    </row>
    <row r="102" spans="1:16" x14ac:dyDescent="0.2">
      <c r="A102" s="8" t="s">
        <v>309</v>
      </c>
      <c r="B102" s="9" t="s">
        <v>62</v>
      </c>
      <c r="C102" s="9" t="str">
        <f>INDEX(All!$C$2:$C$532,$P102)</f>
        <v>Sunrise County Economic Council (SCEC)</v>
      </c>
      <c r="D102" s="9" t="str">
        <f>INDEX(All!$D$2:$D$532,$P102)</f>
        <v>Local</v>
      </c>
      <c r="E102" s="9" t="str">
        <f>INDEX(All!$E$2:$E$532,$P102)</f>
        <v>No</v>
      </c>
      <c r="F102" s="12">
        <f>INDEX(All!$F$2:$F$532,$P102)</f>
        <v>1166</v>
      </c>
      <c r="G102">
        <f>INDEX(All!$G$2:$G$532,$P102)</f>
        <v>1253</v>
      </c>
      <c r="H102" s="9">
        <f>IF(OR(INDEX(All!$D$2:$D$532,$P102)="Local",INDEX(All!$D$2:$D$532,$P102)="Local / LUPC"),INDEX(All!$H$2:$H$532,$P102),"")</f>
        <v>1</v>
      </c>
      <c r="I102" s="9">
        <f>IF(OR(INDEX(All!$D$2:$D$532,$P102)="Local",INDEX(All!$D$2:$D$532,$P102)="Local / LUPC"),INDEX(All!$I$2:$I$532,$P102),IF(INDEX(All!$D$2:$D$532,$P102)="Census",INDEX(All!$Y$2:$Y$532,$P102),""))</f>
        <v>3</v>
      </c>
      <c r="J102" s="9">
        <f>IF(OR(INDEX(All!$D$2:$D$532,$P102)="Local",INDEX(All!$D$2:$D$532,$P102)="Local / LUPC"),INDEX(All!$J$2:$J$532,$P102),IF(INDEX(All!$D$2:$D$532,$P102)="Census",INDEX(All!$AA$2:$AA$532,$P102),""))</f>
        <v>0</v>
      </c>
      <c r="K102" s="9">
        <f>IF(OR(INDEX(All!$D$2:$D$532,$P102)="Local",INDEX(All!$D$2:$D$532,$P102)="Local / LUPC"),INDEX(All!$K$2:$K$532,$P102),IF(INDEX(All!$D$2:$D$532,$P102)="Census",INDEX(All!$AB$2:$AB$532,$P102),""))</f>
        <v>0</v>
      </c>
      <c r="L102" s="9">
        <f>IF(OR(INDEX(All!$D$2:$D$532,$P102)="Local",INDEX(All!$D$2:$D$532,$P102)="Local / LUPC"),INDEX(All!$L$2:$L$532,$P102),IF(INDEX(All!$D$2:$D$532,$P102)="Census",INDEX(All!$AC$2:$AC$532,$P102),""))</f>
        <v>0</v>
      </c>
      <c r="M102" s="9">
        <f>IF(OR(INDEX(All!$D$2:$D$532,$P102)="Local",INDEX(All!$D$2:$D$532,$P102)="Local / LUPC"),INDEX(All!$M$2:$M$532,$P102),IF(INDEX(All!$D$2:$D$532,$P102)="Census",INDEX(All!$X$2:$X$532,$P102),""))</f>
        <v>4</v>
      </c>
      <c r="N102" s="9">
        <f>IF(OR(INDEX(All!$D$2:$D$532,$P102)="Local",INDEX(All!$D$2:$D$532,$P102)="Local / LUPC"),INDEX(All!$N$2:$N$532,$P102),"")</f>
        <v>0</v>
      </c>
      <c r="O102" s="9">
        <f>INDEX(All!$V$2:$V$532,$P102)</f>
        <v>3</v>
      </c>
      <c r="P102">
        <f>MATCH($A102&amp;"|"&amp;$B102,INDEX(All!$A$2:$A$532&amp;"|"&amp;All!$B$2:$B$532,0),0)</f>
        <v>226</v>
      </c>
    </row>
    <row r="103" spans="1:16" x14ac:dyDescent="0.2">
      <c r="A103" s="10" t="s">
        <v>311</v>
      </c>
      <c r="B103" s="11" t="s">
        <v>59</v>
      </c>
      <c r="C103" s="11" t="str">
        <f>INDEX(All!$C$2:$C$532,$P103)</f>
        <v>Southern Maine Planning and Development Commission (SMPDC)</v>
      </c>
      <c r="D103" s="11" t="str">
        <f>INDEX(All!$D$2:$D$532,$P103)</f>
        <v>Local</v>
      </c>
      <c r="E103" s="11" t="str">
        <f>INDEX(All!$E$2:$E$532,$P103)</f>
        <v>Yes</v>
      </c>
      <c r="F103" s="13">
        <f>INDEX(All!$F$2:$F$532,$P103)</f>
        <v>11820</v>
      </c>
      <c r="G103">
        <f>INDEX(All!$G$2:$G$532,$P103)</f>
        <v>12088</v>
      </c>
      <c r="H103" s="11">
        <f>IF(OR(INDEX(All!$D$2:$D$532,$P103)="Local",INDEX(All!$D$2:$D$532,$P103)="Local / LUPC"),INDEX(All!$H$2:$H$532,$P103),"")</f>
        <v>7</v>
      </c>
      <c r="I103" s="11">
        <f>IF(OR(INDEX(All!$D$2:$D$532,$P103)="Local",INDEX(All!$D$2:$D$532,$P103)="Local / LUPC"),INDEX(All!$I$2:$I$532,$P103),IF(INDEX(All!$D$2:$D$532,$P103)="Census",INDEX(All!$Y$2:$Y$532,$P103),""))</f>
        <v>49</v>
      </c>
      <c r="J103" s="11">
        <f>IF(OR(INDEX(All!$D$2:$D$532,$P103)="Local",INDEX(All!$D$2:$D$532,$P103)="Local / LUPC"),INDEX(All!$J$2:$J$532,$P103),IF(INDEX(All!$D$2:$D$532,$P103)="Census",INDEX(All!$AA$2:$AA$532,$P103),""))</f>
        <v>10</v>
      </c>
      <c r="K103" s="11">
        <f>IF(OR(INDEX(All!$D$2:$D$532,$P103)="Local",INDEX(All!$D$2:$D$532,$P103)="Local / LUPC"),INDEX(All!$K$2:$K$532,$P103),IF(INDEX(All!$D$2:$D$532,$P103)="Census",INDEX(All!$AB$2:$AB$532,$P103),""))</f>
        <v>0</v>
      </c>
      <c r="L103" s="11">
        <f>IF(OR(INDEX(All!$D$2:$D$532,$P103)="Local",INDEX(All!$D$2:$D$532,$P103)="Local / LUPC"),INDEX(All!$L$2:$L$532,$P103),IF(INDEX(All!$D$2:$D$532,$P103)="Census",INDEX(All!$AC$2:$AC$532,$P103),""))</f>
        <v>0</v>
      </c>
      <c r="M103" s="11">
        <f>IF(OR(INDEX(All!$D$2:$D$532,$P103)="Local",INDEX(All!$D$2:$D$532,$P103)="Local / LUPC"),INDEX(All!$M$2:$M$532,$P103),IF(INDEX(All!$D$2:$D$532,$P103)="Census",INDEX(All!$X$2:$X$532,$P103),""))</f>
        <v>66</v>
      </c>
      <c r="N103" s="11">
        <f>IF(OR(INDEX(All!$D$2:$D$532,$P103)="Local",INDEX(All!$D$2:$D$532,$P103)="Local / LUPC"),INDEX(All!$N$2:$N$532,$P103),"")</f>
        <v>0</v>
      </c>
      <c r="O103" s="11">
        <f>INDEX(All!$V$2:$V$532,$P103)</f>
        <v>0</v>
      </c>
      <c r="P103">
        <f>MATCH($A103&amp;"|"&amp;$B103,INDEX(All!$A$2:$A$532&amp;"|"&amp;All!$B$2:$B$532,0),0)</f>
        <v>228</v>
      </c>
    </row>
    <row r="104" spans="1:16" x14ac:dyDescent="0.2">
      <c r="A104" s="8" t="s">
        <v>312</v>
      </c>
      <c r="B104" s="9" t="s">
        <v>59</v>
      </c>
      <c r="C104" s="9" t="str">
        <f>INDEX(All!$C$2:$C$532,$P104)</f>
        <v>Southern Maine Planning and Development Commission (SMPDC)</v>
      </c>
      <c r="D104" s="9" t="str">
        <f>INDEX(All!$D$2:$D$532,$P104)</f>
        <v>Local</v>
      </c>
      <c r="E104" s="9" t="str">
        <f>INDEX(All!$E$2:$E$532,$P104)</f>
        <v>No</v>
      </c>
      <c r="F104" s="12">
        <f>INDEX(All!$F$2:$F$532,$P104)</f>
        <v>3684</v>
      </c>
      <c r="G104">
        <f>INDEX(All!$G$2:$G$532,$P104)</f>
        <v>3716</v>
      </c>
      <c r="H104" s="9">
        <f>IF(OR(INDEX(All!$D$2:$D$532,$P104)="Local",INDEX(All!$D$2:$D$532,$P104)="Local / LUPC"),INDEX(All!$H$2:$H$532,$P104),"")</f>
        <v>9</v>
      </c>
      <c r="I104" s="9">
        <f>IF(OR(INDEX(All!$D$2:$D$532,$P104)="Local",INDEX(All!$D$2:$D$532,$P104)="Local / LUPC"),INDEX(All!$I$2:$I$532,$P104),IF(INDEX(All!$D$2:$D$532,$P104)="Census",INDEX(All!$Y$2:$Y$532,$P104),""))</f>
        <v>30</v>
      </c>
      <c r="J104" s="9">
        <f>IF(OR(INDEX(All!$D$2:$D$532,$P104)="Local",INDEX(All!$D$2:$D$532,$P104)="Local / LUPC"),INDEX(All!$J$2:$J$532,$P104),IF(INDEX(All!$D$2:$D$532,$P104)="Census",INDEX(All!$AA$2:$AA$532,$P104),""))</f>
        <v>4</v>
      </c>
      <c r="K104" s="9">
        <f>IF(OR(INDEX(All!$D$2:$D$532,$P104)="Local",INDEX(All!$D$2:$D$532,$P104)="Local / LUPC"),INDEX(All!$K$2:$K$532,$P104),IF(INDEX(All!$D$2:$D$532,$P104)="Census",INDEX(All!$AB$2:$AB$532,$P104),""))</f>
        <v>0</v>
      </c>
      <c r="L104" s="9">
        <f>IF(OR(INDEX(All!$D$2:$D$532,$P104)="Local",INDEX(All!$D$2:$D$532,$P104)="Local / LUPC"),INDEX(All!$L$2:$L$532,$P104),IF(INDEX(All!$D$2:$D$532,$P104)="Census",INDEX(All!$AC$2:$AC$532,$P104),""))</f>
        <v>0</v>
      </c>
      <c r="M104" s="9">
        <f>IF(OR(INDEX(All!$D$2:$D$532,$P104)="Local",INDEX(All!$D$2:$D$532,$P104)="Local / LUPC"),INDEX(All!$M$2:$M$532,$P104),IF(INDEX(All!$D$2:$D$532,$P104)="Census",INDEX(All!$X$2:$X$532,$P104),""))</f>
        <v>43</v>
      </c>
      <c r="N104" s="9">
        <f>IF(OR(INDEX(All!$D$2:$D$532,$P104)="Local",INDEX(All!$D$2:$D$532,$P104)="Local / LUPC"),INDEX(All!$N$2:$N$532,$P104),"")</f>
        <v>6</v>
      </c>
      <c r="O104" s="9">
        <f>INDEX(All!$V$2:$V$532,$P104)</f>
        <v>8</v>
      </c>
      <c r="P104">
        <f>MATCH($A104&amp;"|"&amp;$B104,INDEX(All!$A$2:$A$532&amp;"|"&amp;All!$B$2:$B$532,0),0)</f>
        <v>229</v>
      </c>
    </row>
    <row r="105" spans="1:16" x14ac:dyDescent="0.2">
      <c r="A105" s="10" t="s">
        <v>314</v>
      </c>
      <c r="B105" s="11" t="s">
        <v>72</v>
      </c>
      <c r="C105" s="11">
        <f>INDEX(All!$C$2:$C$532,$P105)</f>
        <v>0</v>
      </c>
      <c r="D105" s="11" t="str">
        <f>INDEX(All!$D$2:$D$532,$P105)</f>
        <v>Local / LUPC</v>
      </c>
      <c r="E105" s="11" t="str">
        <f>INDEX(All!$E$2:$E$532,$P105)</f>
        <v>No</v>
      </c>
      <c r="F105" s="13">
        <f>INDEX(All!$F$2:$F$532,$P105)</f>
        <v>138</v>
      </c>
      <c r="G105">
        <f>INDEX(All!$G$2:$G$532,$P105)</f>
        <v>141</v>
      </c>
      <c r="H105" s="11">
        <f>IF(OR(INDEX(All!$D$2:$D$532,$P105)="Local",INDEX(All!$D$2:$D$532,$P105)="Local / LUPC"),INDEX(All!$H$2:$H$532,$P105),"")</f>
        <v>0</v>
      </c>
      <c r="I105" s="11">
        <f>IF(OR(INDEX(All!$D$2:$D$532,$P105)="Local",INDEX(All!$D$2:$D$532,$P105)="Local / LUPC"),INDEX(All!$I$2:$I$532,$P105),IF(INDEX(All!$D$2:$D$532,$P105)="Census",INDEX(All!$Y$2:$Y$532,$P105),""))</f>
        <v>0</v>
      </c>
      <c r="J105" s="11">
        <f>IF(OR(INDEX(All!$D$2:$D$532,$P105)="Local",INDEX(All!$D$2:$D$532,$P105)="Local / LUPC"),INDEX(All!$J$2:$J$532,$P105),IF(INDEX(All!$D$2:$D$532,$P105)="Census",INDEX(All!$AA$2:$AA$532,$P105),""))</f>
        <v>0</v>
      </c>
      <c r="K105" s="11">
        <f>IF(OR(INDEX(All!$D$2:$D$532,$P105)="Local",INDEX(All!$D$2:$D$532,$P105)="Local / LUPC"),INDEX(All!$K$2:$K$532,$P105),IF(INDEX(All!$D$2:$D$532,$P105)="Census",INDEX(All!$AB$2:$AB$532,$P105),""))</f>
        <v>0</v>
      </c>
      <c r="L105" s="11">
        <f>IF(OR(INDEX(All!$D$2:$D$532,$P105)="Local",INDEX(All!$D$2:$D$532,$P105)="Local / LUPC"),INDEX(All!$L$2:$L$532,$P105),IF(INDEX(All!$D$2:$D$532,$P105)="Census",INDEX(All!$AC$2:$AC$532,$P105),""))</f>
        <v>0</v>
      </c>
      <c r="M105" s="11">
        <f>IF(OR(INDEX(All!$D$2:$D$532,$P105)="Local",INDEX(All!$D$2:$D$532,$P105)="Local / LUPC"),INDEX(All!$M$2:$M$532,$P105),IF(INDEX(All!$D$2:$D$532,$P105)="Census",INDEX(All!$X$2:$X$532,$P105),""))</f>
        <v>2</v>
      </c>
      <c r="N105" s="11">
        <f>IF(OR(INDEX(All!$D$2:$D$532,$P105)="Local",INDEX(All!$D$2:$D$532,$P105)="Local / LUPC"),INDEX(All!$N$2:$N$532,$P105),"")</f>
        <v>0</v>
      </c>
      <c r="O105" s="11">
        <f>INDEX(All!$V$2:$V$532,$P105)</f>
        <v>0</v>
      </c>
      <c r="P105">
        <f>MATCH($A105&amp;"|"&amp;$B105,INDEX(All!$A$2:$A$532&amp;"|"&amp;All!$B$2:$B$532,0),0)</f>
        <v>231</v>
      </c>
    </row>
    <row r="106" spans="1:16" x14ac:dyDescent="0.2">
      <c r="A106" s="8" t="s">
        <v>316</v>
      </c>
      <c r="B106" s="9" t="s">
        <v>59</v>
      </c>
      <c r="C106" s="9" t="str">
        <f>INDEX(All!$C$2:$C$532,$P106)</f>
        <v>Southern Maine Planning and Development Commission (SMPDC)</v>
      </c>
      <c r="D106" s="9" t="str">
        <f>INDEX(All!$D$2:$D$532,$P106)</f>
        <v>Local</v>
      </c>
      <c r="E106" s="9" t="str">
        <f>INDEX(All!$E$2:$E$532,$P106)</f>
        <v>Yes</v>
      </c>
      <c r="F106" s="12">
        <f>INDEX(All!$F$2:$F$532,$P106)</f>
        <v>10473</v>
      </c>
      <c r="G106">
        <f>INDEX(All!$G$2:$G$532,$P106)</f>
        <v>11104</v>
      </c>
      <c r="H106" s="9">
        <f>IF(OR(INDEX(All!$D$2:$D$532,$P106)="Local",INDEX(All!$D$2:$D$532,$P106)="Local / LUPC"),INDEX(All!$H$2:$H$532,$P106),"")</f>
        <v>3</v>
      </c>
      <c r="I106" s="9">
        <f>IF(OR(INDEX(All!$D$2:$D$532,$P106)="Local",INDEX(All!$D$2:$D$532,$P106)="Local / LUPC"),INDEX(All!$I$2:$I$532,$P106),IF(INDEX(All!$D$2:$D$532,$P106)="Census",INDEX(All!$Y$2:$Y$532,$P106),""))</f>
        <v>21</v>
      </c>
      <c r="J106" s="9">
        <f>IF(OR(INDEX(All!$D$2:$D$532,$P106)="Local",INDEX(All!$D$2:$D$532,$P106)="Local / LUPC"),INDEX(All!$J$2:$J$532,$P106),IF(INDEX(All!$D$2:$D$532,$P106)="Census",INDEX(All!$AA$2:$AA$532,$P106),""))</f>
        <v>0</v>
      </c>
      <c r="K106" s="9">
        <f>IF(OR(INDEX(All!$D$2:$D$532,$P106)="Local",INDEX(All!$D$2:$D$532,$P106)="Local / LUPC"),INDEX(All!$K$2:$K$532,$P106),IF(INDEX(All!$D$2:$D$532,$P106)="Census",INDEX(All!$AB$2:$AB$532,$P106),""))</f>
        <v>0</v>
      </c>
      <c r="L106" s="9">
        <f>IF(OR(INDEX(All!$D$2:$D$532,$P106)="Local",INDEX(All!$D$2:$D$532,$P106)="Local / LUPC"),INDEX(All!$L$2:$L$532,$P106),IF(INDEX(All!$D$2:$D$532,$P106)="Census",INDEX(All!$AC$2:$AC$532,$P106),""))</f>
        <v>10</v>
      </c>
      <c r="M106" s="9">
        <f>IF(OR(INDEX(All!$D$2:$D$532,$P106)="Local",INDEX(All!$D$2:$D$532,$P106)="Local / LUPC"),INDEX(All!$M$2:$M$532,$P106),IF(INDEX(All!$D$2:$D$532,$P106)="Census",INDEX(All!$X$2:$X$532,$P106),""))</f>
        <v>34</v>
      </c>
      <c r="N106" s="9">
        <f>IF(OR(INDEX(All!$D$2:$D$532,$P106)="Local",INDEX(All!$D$2:$D$532,$P106)="Local / LUPC"),INDEX(All!$N$2:$N$532,$P106),"")</f>
        <v>0</v>
      </c>
      <c r="O106" s="9">
        <f>INDEX(All!$V$2:$V$532,$P106)</f>
        <v>5</v>
      </c>
      <c r="P106">
        <f>MATCH($A106&amp;"|"&amp;$B106,INDEX(All!$A$2:$A$532&amp;"|"&amp;All!$B$2:$B$532,0),0)</f>
        <v>233</v>
      </c>
    </row>
    <row r="107" spans="1:16" x14ac:dyDescent="0.2">
      <c r="A107" s="10" t="s">
        <v>318</v>
      </c>
      <c r="B107" s="11" t="s">
        <v>55</v>
      </c>
      <c r="C107" s="11">
        <f>INDEX(All!$C$2:$C$532,$P107)</f>
        <v>0</v>
      </c>
      <c r="D107" s="11" t="str">
        <f>INDEX(All!$D$2:$D$532,$P107)</f>
        <v>Local / LUPC</v>
      </c>
      <c r="E107" s="11" t="str">
        <f>INDEX(All!$E$2:$E$532,$P107)</f>
        <v>No</v>
      </c>
      <c r="F107" s="13">
        <f>INDEX(All!$F$2:$F$532,$P107)</f>
        <v>181</v>
      </c>
      <c r="G107">
        <f>INDEX(All!$G$2:$G$532,$P107)</f>
        <v>153</v>
      </c>
      <c r="H107" s="11">
        <f>IF(OR(INDEX(All!$D$2:$D$532,$P107)="Local",INDEX(All!$D$2:$D$532,$P107)="Local / LUPC"),INDEX(All!$H$2:$H$532,$P107),"")</f>
        <v>0</v>
      </c>
      <c r="I107" s="11">
        <f>IF(OR(INDEX(All!$D$2:$D$532,$P107)="Local",INDEX(All!$D$2:$D$532,$P107)="Local / LUPC"),INDEX(All!$I$2:$I$532,$P107),IF(INDEX(All!$D$2:$D$532,$P107)="Census",INDEX(All!$Y$2:$Y$532,$P107),""))</f>
        <v>0</v>
      </c>
      <c r="J107" s="11">
        <f>IF(OR(INDEX(All!$D$2:$D$532,$P107)="Local",INDEX(All!$D$2:$D$532,$P107)="Local / LUPC"),INDEX(All!$J$2:$J$532,$P107),IF(INDEX(All!$D$2:$D$532,$P107)="Census",INDEX(All!$AA$2:$AA$532,$P107),""))</f>
        <v>0</v>
      </c>
      <c r="K107" s="11">
        <f>IF(OR(INDEX(All!$D$2:$D$532,$P107)="Local",INDEX(All!$D$2:$D$532,$P107)="Local / LUPC"),INDEX(All!$K$2:$K$532,$P107),IF(INDEX(All!$D$2:$D$532,$P107)="Census",INDEX(All!$AB$2:$AB$532,$P107),""))</f>
        <v>0</v>
      </c>
      <c r="L107" s="11">
        <f>IF(OR(INDEX(All!$D$2:$D$532,$P107)="Local",INDEX(All!$D$2:$D$532,$P107)="Local / LUPC"),INDEX(All!$L$2:$L$532,$P107),IF(INDEX(All!$D$2:$D$532,$P107)="Census",INDEX(All!$AC$2:$AC$532,$P107),""))</f>
        <v>0</v>
      </c>
      <c r="M107" s="11">
        <f>IF(OR(INDEX(All!$D$2:$D$532,$P107)="Local",INDEX(All!$D$2:$D$532,$P107)="Local / LUPC"),INDEX(All!$M$2:$M$532,$P107),IF(INDEX(All!$D$2:$D$532,$P107)="Census",INDEX(All!$X$2:$X$532,$P107),""))</f>
        <v>4</v>
      </c>
      <c r="N107" s="11">
        <f>IF(OR(INDEX(All!$D$2:$D$532,$P107)="Local",INDEX(All!$D$2:$D$532,$P107)="Local / LUPC"),INDEX(All!$N$2:$N$532,$P107),"")</f>
        <v>0</v>
      </c>
      <c r="O107" s="11">
        <f>INDEX(All!$V$2:$V$532,$P107)</f>
        <v>0</v>
      </c>
      <c r="P107">
        <f>MATCH($A107&amp;"|"&amp;$B107,INDEX(All!$A$2:$A$532&amp;"|"&amp;All!$B$2:$B$532,0),0)</f>
        <v>236</v>
      </c>
    </row>
    <row r="108" spans="1:16" x14ac:dyDescent="0.2">
      <c r="A108" s="8" t="s">
        <v>319</v>
      </c>
      <c r="B108" s="9" t="s">
        <v>72</v>
      </c>
      <c r="C108" s="9">
        <f>INDEX(All!$C$2:$C$532,$P108)</f>
        <v>0</v>
      </c>
      <c r="D108" s="9" t="str">
        <f>INDEX(All!$D$2:$D$532,$P108)</f>
        <v>Local / LUPC</v>
      </c>
      <c r="E108" s="9" t="str">
        <f>INDEX(All!$E$2:$E$532,$P108)</f>
        <v>No</v>
      </c>
      <c r="F108" s="12">
        <f>INDEX(All!$F$2:$F$532,$P108)</f>
        <v>99</v>
      </c>
      <c r="G108">
        <f>INDEX(All!$G$2:$G$532,$P108)</f>
        <v>105</v>
      </c>
      <c r="H108" s="9">
        <f>IF(OR(INDEX(All!$D$2:$D$532,$P108)="Local",INDEX(All!$D$2:$D$532,$P108)="Local / LUPC"),INDEX(All!$H$2:$H$532,$P108),"")</f>
        <v>0</v>
      </c>
      <c r="I108" s="9">
        <f>IF(OR(INDEX(All!$D$2:$D$532,$P108)="Local",INDEX(All!$D$2:$D$532,$P108)="Local / LUPC"),INDEX(All!$I$2:$I$532,$P108),IF(INDEX(All!$D$2:$D$532,$P108)="Census",INDEX(All!$Y$2:$Y$532,$P108),""))</f>
        <v>0</v>
      </c>
      <c r="J108" s="9">
        <f>IF(OR(INDEX(All!$D$2:$D$532,$P108)="Local",INDEX(All!$D$2:$D$532,$P108)="Local / LUPC"),INDEX(All!$J$2:$J$532,$P108),IF(INDEX(All!$D$2:$D$532,$P108)="Census",INDEX(All!$AA$2:$AA$532,$P108),""))</f>
        <v>0</v>
      </c>
      <c r="K108" s="9">
        <f>IF(OR(INDEX(All!$D$2:$D$532,$P108)="Local",INDEX(All!$D$2:$D$532,$P108)="Local / LUPC"),INDEX(All!$K$2:$K$532,$P108),IF(INDEX(All!$D$2:$D$532,$P108)="Census",INDEX(All!$AB$2:$AB$532,$P108),""))</f>
        <v>0</v>
      </c>
      <c r="L108" s="9">
        <f>IF(OR(INDEX(All!$D$2:$D$532,$P108)="Local",INDEX(All!$D$2:$D$532,$P108)="Local / LUPC"),INDEX(All!$L$2:$L$532,$P108),IF(INDEX(All!$D$2:$D$532,$P108)="Census",INDEX(All!$AC$2:$AC$532,$P108),""))</f>
        <v>0</v>
      </c>
      <c r="M108" s="9">
        <f>IF(OR(INDEX(All!$D$2:$D$532,$P108)="Local",INDEX(All!$D$2:$D$532,$P108)="Local / LUPC"),INDEX(All!$M$2:$M$532,$P108),IF(INDEX(All!$D$2:$D$532,$P108)="Census",INDEX(All!$X$2:$X$532,$P108),""))</f>
        <v>15</v>
      </c>
      <c r="N108" s="9">
        <f>IF(OR(INDEX(All!$D$2:$D$532,$P108)="Local",INDEX(All!$D$2:$D$532,$P108)="Local / LUPC"),INDEX(All!$N$2:$N$532,$P108),"")</f>
        <v>0</v>
      </c>
      <c r="O108" s="9">
        <f>INDEX(All!$V$2:$V$532,$P108)</f>
        <v>0</v>
      </c>
      <c r="P108">
        <f>MATCH($A108&amp;"|"&amp;$B108,INDEX(All!$A$2:$A$532&amp;"|"&amp;All!$B$2:$B$532,0),0)</f>
        <v>237</v>
      </c>
    </row>
    <row r="109" spans="1:16" x14ac:dyDescent="0.2">
      <c r="A109" s="10" t="s">
        <v>320</v>
      </c>
      <c r="B109" s="11" t="s">
        <v>74</v>
      </c>
      <c r="C109" s="11" t="str">
        <f>INDEX(All!$C$2:$C$532,$P109)</f>
        <v>Hancock County Planning Commission (HCPC)</v>
      </c>
      <c r="D109" s="11" t="str">
        <f>INDEX(All!$D$2:$D$532,$P109)</f>
        <v>Local</v>
      </c>
      <c r="E109" s="11" t="str">
        <f>INDEX(All!$E$2:$E$532,$P109)</f>
        <v>No</v>
      </c>
      <c r="F109" s="13">
        <f>INDEX(All!$F$2:$F$532,$P109)</f>
        <v>1782</v>
      </c>
      <c r="G109">
        <f>INDEX(All!$G$2:$G$532,$P109)</f>
        <v>1805</v>
      </c>
      <c r="H109" s="11">
        <f>IF(OR(INDEX(All!$D$2:$D$532,$P109)="Local",INDEX(All!$D$2:$D$532,$P109)="Local / LUPC"),INDEX(All!$H$2:$H$532,$P109),"")</f>
        <v>1</v>
      </c>
      <c r="I109" s="11">
        <f>IF(OR(INDEX(All!$D$2:$D$532,$P109)="Local",INDEX(All!$D$2:$D$532,$P109)="Local / LUPC"),INDEX(All!$I$2:$I$532,$P109),IF(INDEX(All!$D$2:$D$532,$P109)="Census",INDEX(All!$Y$2:$Y$532,$P109),""))</f>
        <v>13</v>
      </c>
      <c r="J109" s="11">
        <f>IF(OR(INDEX(All!$D$2:$D$532,$P109)="Local",INDEX(All!$D$2:$D$532,$P109)="Local / LUPC"),INDEX(All!$J$2:$J$532,$P109),IF(INDEX(All!$D$2:$D$532,$P109)="Census",INDEX(All!$AA$2:$AA$532,$P109),""))</f>
        <v>0</v>
      </c>
      <c r="K109" s="11">
        <f>IF(OR(INDEX(All!$D$2:$D$532,$P109)="Local",INDEX(All!$D$2:$D$532,$P109)="Local / LUPC"),INDEX(All!$K$2:$K$532,$P109),IF(INDEX(All!$D$2:$D$532,$P109)="Census",INDEX(All!$AB$2:$AB$532,$P109),""))</f>
        <v>0</v>
      </c>
      <c r="L109" s="11">
        <f>IF(OR(INDEX(All!$D$2:$D$532,$P109)="Local",INDEX(All!$D$2:$D$532,$P109)="Local / LUPC"),INDEX(All!$L$2:$L$532,$P109),IF(INDEX(All!$D$2:$D$532,$P109)="Census",INDEX(All!$AC$2:$AC$532,$P109),""))</f>
        <v>0</v>
      </c>
      <c r="M109" s="11">
        <f>IF(OR(INDEX(All!$D$2:$D$532,$P109)="Local",INDEX(All!$D$2:$D$532,$P109)="Local / LUPC"),INDEX(All!$M$2:$M$532,$P109),IF(INDEX(All!$D$2:$D$532,$P109)="Census",INDEX(All!$X$2:$X$532,$P109),""))</f>
        <v>14</v>
      </c>
      <c r="N109" s="11">
        <f>IF(OR(INDEX(All!$D$2:$D$532,$P109)="Local",INDEX(All!$D$2:$D$532,$P109)="Local / LUPC"),INDEX(All!$N$2:$N$532,$P109),"")</f>
        <v>0</v>
      </c>
      <c r="O109" s="11">
        <f>INDEX(All!$V$2:$V$532,$P109)</f>
        <v>0</v>
      </c>
      <c r="P109">
        <f>MATCH($A109&amp;"|"&amp;$B109,INDEX(All!$A$2:$A$532&amp;"|"&amp;All!$B$2:$B$532,0),0)</f>
        <v>238</v>
      </c>
    </row>
    <row r="110" spans="1:16" x14ac:dyDescent="0.2">
      <c r="A110" s="8" t="s">
        <v>321</v>
      </c>
      <c r="B110" s="9" t="s">
        <v>59</v>
      </c>
      <c r="C110" s="9" t="str">
        <f>INDEX(All!$C$2:$C$532,$P110)</f>
        <v>Southern Maine Planning and Development Commission (SMPDC)</v>
      </c>
      <c r="D110" s="9" t="str">
        <f>INDEX(All!$D$2:$D$532,$P110)</f>
        <v>Local</v>
      </c>
      <c r="E110" s="9" t="str">
        <f>INDEX(All!$E$2:$E$532,$P110)</f>
        <v>Yes</v>
      </c>
      <c r="F110" s="12">
        <f>INDEX(All!$F$2:$F$532,$P110)</f>
        <v>6629</v>
      </c>
      <c r="G110">
        <f>INDEX(All!$G$2:$G$532,$P110)</f>
        <v>6767</v>
      </c>
      <c r="H110" s="9">
        <f>IF(OR(INDEX(All!$D$2:$D$532,$P110)="Local",INDEX(All!$D$2:$D$532,$P110)="Local / LUPC"),INDEX(All!$H$2:$H$532,$P110),"")</f>
        <v>2</v>
      </c>
      <c r="I110" s="9">
        <f>IF(OR(INDEX(All!$D$2:$D$532,$P110)="Local",INDEX(All!$D$2:$D$532,$P110)="Local / LUPC"),INDEX(All!$I$2:$I$532,$P110),IF(INDEX(All!$D$2:$D$532,$P110)="Census",INDEX(All!$Y$2:$Y$532,$P110),""))</f>
        <v>27</v>
      </c>
      <c r="J110" s="9">
        <f>IF(OR(INDEX(All!$D$2:$D$532,$P110)="Local",INDEX(All!$D$2:$D$532,$P110)="Local / LUPC"),INDEX(All!$J$2:$J$532,$P110),IF(INDEX(All!$D$2:$D$532,$P110)="Census",INDEX(All!$AA$2:$AA$532,$P110),""))</f>
        <v>1</v>
      </c>
      <c r="K110" s="9">
        <f>IF(OR(INDEX(All!$D$2:$D$532,$P110)="Local",INDEX(All!$D$2:$D$532,$P110)="Local / LUPC"),INDEX(All!$K$2:$K$532,$P110),IF(INDEX(All!$D$2:$D$532,$P110)="Census",INDEX(All!$AB$2:$AB$532,$P110),""))</f>
        <v>0</v>
      </c>
      <c r="L110" s="9">
        <f>IF(OR(INDEX(All!$D$2:$D$532,$P110)="Local",INDEX(All!$D$2:$D$532,$P110)="Local / LUPC"),INDEX(All!$L$2:$L$532,$P110),IF(INDEX(All!$D$2:$D$532,$P110)="Census",INDEX(All!$AC$2:$AC$532,$P110),""))</f>
        <v>0</v>
      </c>
      <c r="M110" s="9">
        <f>IF(OR(INDEX(All!$D$2:$D$532,$P110)="Local",INDEX(All!$D$2:$D$532,$P110)="Local / LUPC"),INDEX(All!$M$2:$M$532,$P110),IF(INDEX(All!$D$2:$D$532,$P110)="Census",INDEX(All!$X$2:$X$532,$P110),""))</f>
        <v>30</v>
      </c>
      <c r="N110" s="9">
        <f>IF(OR(INDEX(All!$D$2:$D$532,$P110)="Local",INDEX(All!$D$2:$D$532,$P110)="Local / LUPC"),INDEX(All!$N$2:$N$532,$P110),"")</f>
        <v>0</v>
      </c>
      <c r="O110" s="9">
        <f>INDEX(All!$V$2:$V$532,$P110)</f>
        <v>9</v>
      </c>
      <c r="P110">
        <f>MATCH($A110&amp;"|"&amp;$B110,INDEX(All!$A$2:$A$532&amp;"|"&amp;All!$B$2:$B$532,0),0)</f>
        <v>239</v>
      </c>
    </row>
    <row r="111" spans="1:16" x14ac:dyDescent="0.2">
      <c r="A111" s="10" t="s">
        <v>323</v>
      </c>
      <c r="B111" s="11" t="s">
        <v>95</v>
      </c>
      <c r="C111" s="11" t="str">
        <f>INDEX(All!$C$2:$C$532,$P111)</f>
        <v>Androscoggin Valley Council of Governments (AVCOG)</v>
      </c>
      <c r="D111" s="11" t="str">
        <f>INDEX(All!$D$2:$D$532,$P111)</f>
        <v>Local</v>
      </c>
      <c r="E111" s="11" t="str">
        <f>INDEX(All!$E$2:$E$532,$P111)</f>
        <v>No</v>
      </c>
      <c r="F111" s="13">
        <f>INDEX(All!$F$2:$F$532,$P111)</f>
        <v>2285</v>
      </c>
      <c r="G111">
        <f>INDEX(All!$G$2:$G$532,$P111)</f>
        <v>2368</v>
      </c>
      <c r="H111" s="11">
        <f>IF(OR(INDEX(All!$D$2:$D$532,$P111)="Local",INDEX(All!$D$2:$D$532,$P111)="Local / LUPC"),INDEX(All!$H$2:$H$532,$P111),"")</f>
        <v>1</v>
      </c>
      <c r="I111" s="11">
        <f>IF(OR(INDEX(All!$D$2:$D$532,$P111)="Local",INDEX(All!$D$2:$D$532,$P111)="Local / LUPC"),INDEX(All!$I$2:$I$532,$P111),IF(INDEX(All!$D$2:$D$532,$P111)="Census",INDEX(All!$Y$2:$Y$532,$P111),""))</f>
        <v>23</v>
      </c>
      <c r="J111" s="11">
        <f>IF(OR(INDEX(All!$D$2:$D$532,$P111)="Local",INDEX(All!$D$2:$D$532,$P111)="Local / LUPC"),INDEX(All!$J$2:$J$532,$P111),IF(INDEX(All!$D$2:$D$532,$P111)="Census",INDEX(All!$AA$2:$AA$532,$P111),""))</f>
        <v>0</v>
      </c>
      <c r="K111" s="11">
        <f>IF(OR(INDEX(All!$D$2:$D$532,$P111)="Local",INDEX(All!$D$2:$D$532,$P111)="Local / LUPC"),INDEX(All!$K$2:$K$532,$P111),IF(INDEX(All!$D$2:$D$532,$P111)="Census",INDEX(All!$AB$2:$AB$532,$P111),""))</f>
        <v>0</v>
      </c>
      <c r="L111" s="11">
        <f>IF(OR(INDEX(All!$D$2:$D$532,$P111)="Local",INDEX(All!$D$2:$D$532,$P111)="Local / LUPC"),INDEX(All!$L$2:$L$532,$P111),IF(INDEX(All!$D$2:$D$532,$P111)="Census",INDEX(All!$AC$2:$AC$532,$P111),""))</f>
        <v>0</v>
      </c>
      <c r="M111" s="11">
        <f>IF(OR(INDEX(All!$D$2:$D$532,$P111)="Local",INDEX(All!$D$2:$D$532,$P111)="Local / LUPC"),INDEX(All!$M$2:$M$532,$P111),IF(INDEX(All!$D$2:$D$532,$P111)="Census",INDEX(All!$X$2:$X$532,$P111),""))</f>
        <v>24</v>
      </c>
      <c r="N111" s="11">
        <f>IF(OR(INDEX(All!$D$2:$D$532,$P111)="Local",INDEX(All!$D$2:$D$532,$P111)="Local / LUPC"),INDEX(All!$N$2:$N$532,$P111),"")</f>
        <v>0</v>
      </c>
      <c r="O111" s="11">
        <f>INDEX(All!$V$2:$V$532,$P111)</f>
        <v>0</v>
      </c>
      <c r="P111">
        <f>MATCH($A111&amp;"|"&amp;$B111,INDEX(All!$A$2:$A$532&amp;"|"&amp;All!$B$2:$B$532,0),0)</f>
        <v>241</v>
      </c>
    </row>
    <row r="112" spans="1:16" x14ac:dyDescent="0.2">
      <c r="A112" s="8" t="s">
        <v>325</v>
      </c>
      <c r="B112" s="9" t="s">
        <v>95</v>
      </c>
      <c r="C112" s="9" t="str">
        <f>INDEX(All!$C$2:$C$532,$P112)</f>
        <v>Androscoggin Valley Council of Governments (AVCOG)</v>
      </c>
      <c r="D112" s="9" t="str">
        <f>INDEX(All!$D$2:$D$532,$P112)</f>
        <v>Local</v>
      </c>
      <c r="E112" s="9" t="str">
        <f>INDEX(All!$E$2:$E$532,$P112)</f>
        <v>Yes</v>
      </c>
      <c r="F112" s="12">
        <f>INDEX(All!$F$2:$F$532,$P112)</f>
        <v>38324</v>
      </c>
      <c r="G112">
        <f>INDEX(All!$G$2:$G$532,$P112)</f>
        <v>38821</v>
      </c>
      <c r="H112" s="9">
        <f>IF(OR(INDEX(All!$D$2:$D$532,$P112)="Local",INDEX(All!$D$2:$D$532,$P112)="Local / LUPC"),INDEX(All!$H$2:$H$532,$P112),"")</f>
        <v>3</v>
      </c>
      <c r="I112" s="9">
        <f>IF(OR(INDEX(All!$D$2:$D$532,$P112)="Local",INDEX(All!$D$2:$D$532,$P112)="Local / LUPC"),INDEX(All!$I$2:$I$532,$P112),IF(INDEX(All!$D$2:$D$532,$P112)="Census",INDEX(All!$Y$2:$Y$532,$P112),""))</f>
        <v>31</v>
      </c>
      <c r="J112" s="9">
        <f>IF(OR(INDEX(All!$D$2:$D$532,$P112)="Local",INDEX(All!$D$2:$D$532,$P112)="Local / LUPC"),INDEX(All!$J$2:$J$532,$P112),IF(INDEX(All!$D$2:$D$532,$P112)="Census",INDEX(All!$AA$2:$AA$532,$P112),""))</f>
        <v>0</v>
      </c>
      <c r="K112" s="9">
        <f>IF(OR(INDEX(All!$D$2:$D$532,$P112)="Local",INDEX(All!$D$2:$D$532,$P112)="Local / LUPC"),INDEX(All!$K$2:$K$532,$P112),IF(INDEX(All!$D$2:$D$532,$P112)="Census",INDEX(All!$AB$2:$AB$532,$P112),""))</f>
        <v>0</v>
      </c>
      <c r="L112" s="9">
        <f>IF(OR(INDEX(All!$D$2:$D$532,$P112)="Local",INDEX(All!$D$2:$D$532,$P112)="Local / LUPC"),INDEX(All!$L$2:$L$532,$P112),IF(INDEX(All!$D$2:$D$532,$P112)="Census",INDEX(All!$AC$2:$AC$532,$P112),""))</f>
        <v>152</v>
      </c>
      <c r="M112" s="9">
        <f>IF(OR(INDEX(All!$D$2:$D$532,$P112)="Local",INDEX(All!$D$2:$D$532,$P112)="Local / LUPC"),INDEX(All!$M$2:$M$532,$P112),IF(INDEX(All!$D$2:$D$532,$P112)="Census",INDEX(All!$X$2:$X$532,$P112),""))</f>
        <v>186</v>
      </c>
      <c r="N112" s="9">
        <f>IF(OR(INDEX(All!$D$2:$D$532,$P112)="Local",INDEX(All!$D$2:$D$532,$P112)="Local / LUPC"),INDEX(All!$N$2:$N$532,$P112),"")</f>
        <v>104</v>
      </c>
      <c r="O112" s="9">
        <f>INDEX(All!$V$2:$V$532,$P112)</f>
        <v>6</v>
      </c>
      <c r="P112">
        <f>MATCH($A112&amp;"|"&amp;$B112,INDEX(All!$A$2:$A$532&amp;"|"&amp;All!$B$2:$B$532,0),0)</f>
        <v>243</v>
      </c>
    </row>
    <row r="113" spans="1:16" x14ac:dyDescent="0.2">
      <c r="A113" s="10" t="s">
        <v>327</v>
      </c>
      <c r="B113" s="11" t="s">
        <v>59</v>
      </c>
      <c r="C113" s="11" t="str">
        <f>INDEX(All!$C$2:$C$532,$P113)</f>
        <v>Southern Maine Planning and Development Commission (SMPDC)</v>
      </c>
      <c r="D113" s="11" t="str">
        <f>INDEX(All!$D$2:$D$532,$P113)</f>
        <v>Local</v>
      </c>
      <c r="E113" s="11" t="str">
        <f>INDEX(All!$E$2:$E$532,$P113)</f>
        <v>No</v>
      </c>
      <c r="F113" s="13">
        <f>INDEX(All!$F$2:$F$532,$P113)</f>
        <v>3400</v>
      </c>
      <c r="G113">
        <f>INDEX(All!$G$2:$G$532,$P113)</f>
        <v>3556</v>
      </c>
      <c r="H113" s="11">
        <f>IF(OR(INDEX(All!$D$2:$D$532,$P113)="Local",INDEX(All!$D$2:$D$532,$P113)="Local / LUPC"),INDEX(All!$H$2:$H$532,$P113),"")</f>
        <v>1</v>
      </c>
      <c r="I113" s="11">
        <f>IF(OR(INDEX(All!$D$2:$D$532,$P113)="Local",INDEX(All!$D$2:$D$532,$P113)="Local / LUPC"),INDEX(All!$I$2:$I$532,$P113),IF(INDEX(All!$D$2:$D$532,$P113)="Census",INDEX(All!$Y$2:$Y$532,$P113),""))</f>
        <v>46</v>
      </c>
      <c r="J113" s="11">
        <f>IF(OR(INDEX(All!$D$2:$D$532,$P113)="Local",INDEX(All!$D$2:$D$532,$P113)="Local / LUPC"),INDEX(All!$J$2:$J$532,$P113),IF(INDEX(All!$D$2:$D$532,$P113)="Census",INDEX(All!$AA$2:$AA$532,$P113),""))</f>
        <v>1</v>
      </c>
      <c r="K113" s="11">
        <f>IF(OR(INDEX(All!$D$2:$D$532,$P113)="Local",INDEX(All!$D$2:$D$532,$P113)="Local / LUPC"),INDEX(All!$K$2:$K$532,$P113),IF(INDEX(All!$D$2:$D$532,$P113)="Census",INDEX(All!$AB$2:$AB$532,$P113),""))</f>
        <v>0</v>
      </c>
      <c r="L113" s="11">
        <f>IF(OR(INDEX(All!$D$2:$D$532,$P113)="Local",INDEX(All!$D$2:$D$532,$P113)="Local / LUPC"),INDEX(All!$L$2:$L$532,$P113),IF(INDEX(All!$D$2:$D$532,$P113)="Census",INDEX(All!$AC$2:$AC$532,$P113),""))</f>
        <v>0</v>
      </c>
      <c r="M113" s="11">
        <f>IF(OR(INDEX(All!$D$2:$D$532,$P113)="Local",INDEX(All!$D$2:$D$532,$P113)="Local / LUPC"),INDEX(All!$M$2:$M$532,$P113),IF(INDEX(All!$D$2:$D$532,$P113)="Census",INDEX(All!$X$2:$X$532,$P113),""))</f>
        <v>48</v>
      </c>
      <c r="N113" s="11">
        <f>IF(OR(INDEX(All!$D$2:$D$532,$P113)="Local",INDEX(All!$D$2:$D$532,$P113)="Local / LUPC"),INDEX(All!$N$2:$N$532,$P113),"")</f>
        <v>0</v>
      </c>
      <c r="O113" s="11">
        <f>INDEX(All!$V$2:$V$532,$P113)</f>
        <v>1</v>
      </c>
      <c r="P113">
        <f>MATCH($A113&amp;"|"&amp;$B113,INDEX(All!$A$2:$A$532&amp;"|"&amp;All!$B$2:$B$532,0),0)</f>
        <v>245</v>
      </c>
    </row>
    <row r="114" spans="1:16" x14ac:dyDescent="0.2">
      <c r="A114" s="8" t="s">
        <v>329</v>
      </c>
      <c r="B114" s="9" t="s">
        <v>59</v>
      </c>
      <c r="C114" s="9" t="str">
        <f>INDEX(All!$C$2:$C$532,$P114)</f>
        <v>Southern Maine Planning and Development Commission (SMPDC)</v>
      </c>
      <c r="D114" s="9" t="str">
        <f>INDEX(All!$D$2:$D$532,$P114)</f>
        <v>Local</v>
      </c>
      <c r="E114" s="9" t="str">
        <f>INDEX(All!$E$2:$E$532,$P114)</f>
        <v>No</v>
      </c>
      <c r="F114" s="12">
        <f>INDEX(All!$F$2:$F$532,$P114)</f>
        <v>4017</v>
      </c>
      <c r="G114">
        <f>INDEX(All!$G$2:$G$532,$P114)</f>
        <v>4140</v>
      </c>
      <c r="H114" s="9">
        <f>IF(OR(INDEX(All!$D$2:$D$532,$P114)="Local",INDEX(All!$D$2:$D$532,$P114)="Local / LUPC"),INDEX(All!$H$2:$H$532,$P114),"")</f>
        <v>4</v>
      </c>
      <c r="I114" s="9">
        <f>IF(OR(INDEX(All!$D$2:$D$532,$P114)="Local",INDEX(All!$D$2:$D$532,$P114)="Local / LUPC"),INDEX(All!$I$2:$I$532,$P114),IF(INDEX(All!$D$2:$D$532,$P114)="Census",INDEX(All!$Y$2:$Y$532,$P114),""))</f>
        <v>18</v>
      </c>
      <c r="J114" s="9">
        <f>IF(OR(INDEX(All!$D$2:$D$532,$P114)="Local",INDEX(All!$D$2:$D$532,$P114)="Local / LUPC"),INDEX(All!$J$2:$J$532,$P114),IF(INDEX(All!$D$2:$D$532,$P114)="Census",INDEX(All!$AA$2:$AA$532,$P114),""))</f>
        <v>0</v>
      </c>
      <c r="K114" s="9">
        <f>IF(OR(INDEX(All!$D$2:$D$532,$P114)="Local",INDEX(All!$D$2:$D$532,$P114)="Local / LUPC"),INDEX(All!$K$2:$K$532,$P114),IF(INDEX(All!$D$2:$D$532,$P114)="Census",INDEX(All!$AB$2:$AB$532,$P114),""))</f>
        <v>0</v>
      </c>
      <c r="L114" s="9">
        <f>IF(OR(INDEX(All!$D$2:$D$532,$P114)="Local",INDEX(All!$D$2:$D$532,$P114)="Local / LUPC"),INDEX(All!$L$2:$L$532,$P114),IF(INDEX(All!$D$2:$D$532,$P114)="Census",INDEX(All!$AC$2:$AC$532,$P114),""))</f>
        <v>0</v>
      </c>
      <c r="M114" s="9">
        <f>IF(OR(INDEX(All!$D$2:$D$532,$P114)="Local",INDEX(All!$D$2:$D$532,$P114)="Local / LUPC"),INDEX(All!$M$2:$M$532,$P114),IF(INDEX(All!$D$2:$D$532,$P114)="Census",INDEX(All!$X$2:$X$532,$P114),""))</f>
        <v>22</v>
      </c>
      <c r="N114" s="9">
        <f>IF(OR(INDEX(All!$D$2:$D$532,$P114)="Local",INDEX(All!$D$2:$D$532,$P114)="Local / LUPC"),INDEX(All!$N$2:$N$532,$P114),"")</f>
        <v>0</v>
      </c>
      <c r="O114" s="9">
        <f>INDEX(All!$V$2:$V$532,$P114)</f>
        <v>0</v>
      </c>
      <c r="P114">
        <f>MATCH($A114&amp;"|"&amp;$B114,INDEX(All!$A$2:$A$532&amp;"|"&amp;All!$B$2:$B$532,0),0)</f>
        <v>247</v>
      </c>
    </row>
    <row r="115" spans="1:16" x14ac:dyDescent="0.2">
      <c r="A115" s="10" t="s">
        <v>330</v>
      </c>
      <c r="B115" s="11" t="s">
        <v>77</v>
      </c>
      <c r="C115" s="11">
        <f>INDEX(All!$C$2:$C$532,$P115)</f>
        <v>0</v>
      </c>
      <c r="D115" s="11" t="str">
        <f>INDEX(All!$D$2:$D$532,$P115)</f>
        <v>Local / LUPC</v>
      </c>
      <c r="E115" s="11" t="str">
        <f>INDEX(All!$E$2:$E$532,$P115)</f>
        <v>No</v>
      </c>
      <c r="F115" s="13">
        <f>INDEX(All!$F$2:$F$532,$P115)</f>
        <v>47</v>
      </c>
      <c r="G115">
        <f>INDEX(All!$G$2:$G$532,$P115)</f>
        <v>40</v>
      </c>
      <c r="H115" s="11">
        <f>IF(OR(INDEX(All!$D$2:$D$532,$P115)="Local",INDEX(All!$D$2:$D$532,$P115)="Local / LUPC"),INDEX(All!$H$2:$H$532,$P115),"")</f>
        <v>0</v>
      </c>
      <c r="I115" s="11">
        <f>IF(OR(INDEX(All!$D$2:$D$532,$P115)="Local",INDEX(All!$D$2:$D$532,$P115)="Local / LUPC"),INDEX(All!$I$2:$I$532,$P115),IF(INDEX(All!$D$2:$D$532,$P115)="Census",INDEX(All!$Y$2:$Y$532,$P115),""))</f>
        <v>0</v>
      </c>
      <c r="J115" s="11">
        <f>IF(OR(INDEX(All!$D$2:$D$532,$P115)="Local",INDEX(All!$D$2:$D$532,$P115)="Local / LUPC"),INDEX(All!$J$2:$J$532,$P115),IF(INDEX(All!$D$2:$D$532,$P115)="Census",INDEX(All!$AA$2:$AA$532,$P115),""))</f>
        <v>0</v>
      </c>
      <c r="K115" s="11">
        <f>IF(OR(INDEX(All!$D$2:$D$532,$P115)="Local",INDEX(All!$D$2:$D$532,$P115)="Local / LUPC"),INDEX(All!$K$2:$K$532,$P115),IF(INDEX(All!$D$2:$D$532,$P115)="Census",INDEX(All!$AB$2:$AB$532,$P115),""))</f>
        <v>0</v>
      </c>
      <c r="L115" s="11">
        <f>IF(OR(INDEX(All!$D$2:$D$532,$P115)="Local",INDEX(All!$D$2:$D$532,$P115)="Local / LUPC"),INDEX(All!$L$2:$L$532,$P115),IF(INDEX(All!$D$2:$D$532,$P115)="Census",INDEX(All!$AC$2:$AC$532,$P115),""))</f>
        <v>0</v>
      </c>
      <c r="M115" s="11">
        <f>IF(OR(INDEX(All!$D$2:$D$532,$P115)="Local",INDEX(All!$D$2:$D$532,$P115)="Local / LUPC"),INDEX(All!$M$2:$M$532,$P115),IF(INDEX(All!$D$2:$D$532,$P115)="Census",INDEX(All!$X$2:$X$532,$P115),""))</f>
        <v>1</v>
      </c>
      <c r="N115" s="11">
        <f>IF(OR(INDEX(All!$D$2:$D$532,$P115)="Local",INDEX(All!$D$2:$D$532,$P115)="Local / LUPC"),INDEX(All!$N$2:$N$532,$P115),"")</f>
        <v>0</v>
      </c>
      <c r="O115" s="11">
        <f>INDEX(All!$V$2:$V$532,$P115)</f>
        <v>0</v>
      </c>
      <c r="P115">
        <f>MATCH($A115&amp;"|"&amp;$B115,INDEX(All!$A$2:$A$532&amp;"|"&amp;All!$B$2:$B$532,0),0)</f>
        <v>249</v>
      </c>
    </row>
    <row r="116" spans="1:16" x14ac:dyDescent="0.2">
      <c r="A116" s="8" t="s">
        <v>338</v>
      </c>
      <c r="B116" s="9" t="s">
        <v>104</v>
      </c>
      <c r="C116" s="9" t="str">
        <f>INDEX(All!$C$2:$C$532,$P116)</f>
        <v>Greater Portland Council of Governments (GPCOG)</v>
      </c>
      <c r="D116" s="9" t="str">
        <f>INDEX(All!$D$2:$D$532,$P116)</f>
        <v>Local</v>
      </c>
      <c r="E116" s="9" t="str">
        <f>INDEX(All!$E$2:$E$532,$P116)</f>
        <v>No</v>
      </c>
      <c r="F116" s="12">
        <f>INDEX(All!$F$2:$F$532,$P116)</f>
        <v>249</v>
      </c>
      <c r="G116">
        <f>INDEX(All!$G$2:$G$532,$P116)</f>
        <v>233</v>
      </c>
      <c r="H116" s="9">
        <f>IF(OR(INDEX(All!$D$2:$D$532,$P116)="Local",INDEX(All!$D$2:$D$532,$P116)="Local / LUPC"),INDEX(All!$H$2:$H$532,$P116),"")</f>
        <v>0</v>
      </c>
      <c r="I116" s="9">
        <f>IF(OR(INDEX(All!$D$2:$D$532,$P116)="Local",INDEX(All!$D$2:$D$532,$P116)="Local / LUPC"),INDEX(All!$I$2:$I$532,$P116),IF(INDEX(All!$D$2:$D$532,$P116)="Census",INDEX(All!$Y$2:$Y$532,$P116),""))</f>
        <v>5</v>
      </c>
      <c r="J116" s="9">
        <f>IF(OR(INDEX(All!$D$2:$D$532,$P116)="Local",INDEX(All!$D$2:$D$532,$P116)="Local / LUPC"),INDEX(All!$J$2:$J$532,$P116),IF(INDEX(All!$D$2:$D$532,$P116)="Census",INDEX(All!$AA$2:$AA$532,$P116),""))</f>
        <v>0</v>
      </c>
      <c r="K116" s="9">
        <f>IF(OR(INDEX(All!$D$2:$D$532,$P116)="Local",INDEX(All!$D$2:$D$532,$P116)="Local / LUPC"),INDEX(All!$K$2:$K$532,$P116),IF(INDEX(All!$D$2:$D$532,$P116)="Census",INDEX(All!$AB$2:$AB$532,$P116),""))</f>
        <v>0</v>
      </c>
      <c r="L116" s="9">
        <f>IF(OR(INDEX(All!$D$2:$D$532,$P116)="Local",INDEX(All!$D$2:$D$532,$P116)="Local / LUPC"),INDEX(All!$L$2:$L$532,$P116),IF(INDEX(All!$D$2:$D$532,$P116)="Census",INDEX(All!$AC$2:$AC$532,$P116),""))</f>
        <v>0</v>
      </c>
      <c r="M116" s="9">
        <f>IF(OR(INDEX(All!$D$2:$D$532,$P116)="Local",INDEX(All!$D$2:$D$532,$P116)="Local / LUPC"),INDEX(All!$M$2:$M$532,$P116),IF(INDEX(All!$D$2:$D$532,$P116)="Census",INDEX(All!$X$2:$X$532,$P116),""))</f>
        <v>5</v>
      </c>
      <c r="N116" s="9">
        <f>IF(OR(INDEX(All!$D$2:$D$532,$P116)="Local",INDEX(All!$D$2:$D$532,$P116)="Local / LUPC"),INDEX(All!$N$2:$N$532,$P116),"")</f>
        <v>0</v>
      </c>
      <c r="O116" s="9">
        <f>INDEX(All!$V$2:$V$532,$P116)</f>
        <v>0</v>
      </c>
      <c r="P116">
        <f>MATCH($A116&amp;"|"&amp;$B116,INDEX(All!$A$2:$A$532&amp;"|"&amp;All!$B$2:$B$532,0),0)</f>
        <v>257</v>
      </c>
    </row>
    <row r="117" spans="1:16" x14ac:dyDescent="0.2">
      <c r="A117" s="10" t="s">
        <v>342</v>
      </c>
      <c r="B117" s="11" t="s">
        <v>62</v>
      </c>
      <c r="C117" s="11" t="str">
        <f>INDEX(All!$C$2:$C$532,$P117)</f>
        <v>Sunrise County Economic Council (SCEC)</v>
      </c>
      <c r="D117" s="11" t="str">
        <f>INDEX(All!$D$2:$D$532,$P117)</f>
        <v>Local</v>
      </c>
      <c r="E117" s="11" t="str">
        <f>INDEX(All!$E$2:$E$532,$P117)</f>
        <v>No</v>
      </c>
      <c r="F117" s="13">
        <f>INDEX(All!$F$2:$F$532,$P117)</f>
        <v>1346</v>
      </c>
      <c r="G117">
        <f>INDEX(All!$G$2:$G$532,$P117)</f>
        <v>1243</v>
      </c>
      <c r="H117" s="11">
        <f>IF(OR(INDEX(All!$D$2:$D$532,$P117)="Local",INDEX(All!$D$2:$D$532,$P117)="Local / LUPC"),INDEX(All!$H$2:$H$532,$P117),"")</f>
        <v>8</v>
      </c>
      <c r="I117" s="11">
        <f>IF(OR(INDEX(All!$D$2:$D$532,$P117)="Local",INDEX(All!$D$2:$D$532,$P117)="Local / LUPC"),INDEX(All!$I$2:$I$532,$P117),IF(INDEX(All!$D$2:$D$532,$P117)="Census",INDEX(All!$Y$2:$Y$532,$P117),""))</f>
        <v>9</v>
      </c>
      <c r="J117" s="11">
        <f>IF(OR(INDEX(All!$D$2:$D$532,$P117)="Local",INDEX(All!$D$2:$D$532,$P117)="Local / LUPC"),INDEX(All!$J$2:$J$532,$P117),IF(INDEX(All!$D$2:$D$532,$P117)="Census",INDEX(All!$AA$2:$AA$532,$P117),""))</f>
        <v>0</v>
      </c>
      <c r="K117" s="11">
        <f>IF(OR(INDEX(All!$D$2:$D$532,$P117)="Local",INDEX(All!$D$2:$D$532,$P117)="Local / LUPC"),INDEX(All!$K$2:$K$532,$P117),IF(INDEX(All!$D$2:$D$532,$P117)="Census",INDEX(All!$AB$2:$AB$532,$P117),""))</f>
        <v>0</v>
      </c>
      <c r="L117" s="11">
        <f>IF(OR(INDEX(All!$D$2:$D$532,$P117)="Local",INDEX(All!$D$2:$D$532,$P117)="Local / LUPC"),INDEX(All!$L$2:$L$532,$P117),IF(INDEX(All!$D$2:$D$532,$P117)="Census",INDEX(All!$AC$2:$AC$532,$P117),""))</f>
        <v>0</v>
      </c>
      <c r="M117" s="11">
        <f>IF(OR(INDEX(All!$D$2:$D$532,$P117)="Local",INDEX(All!$D$2:$D$532,$P117)="Local / LUPC"),INDEX(All!$M$2:$M$532,$P117),IF(INDEX(All!$D$2:$D$532,$P117)="Census",INDEX(All!$X$2:$X$532,$P117),""))</f>
        <v>17</v>
      </c>
      <c r="N117" s="11">
        <f>IF(OR(INDEX(All!$D$2:$D$532,$P117)="Local",INDEX(All!$D$2:$D$532,$P117)="Local / LUPC"),INDEX(All!$N$2:$N$532,$P117),"")</f>
        <v>0</v>
      </c>
      <c r="O117" s="11">
        <f>INDEX(All!$V$2:$V$532,$P117)</f>
        <v>3</v>
      </c>
      <c r="P117">
        <f>MATCH($A117&amp;"|"&amp;$B117,INDEX(All!$A$2:$A$532&amp;"|"&amp;All!$B$2:$B$532,0),0)</f>
        <v>261</v>
      </c>
    </row>
    <row r="118" spans="1:16" x14ac:dyDescent="0.2">
      <c r="A118" s="8" t="s">
        <v>344</v>
      </c>
      <c r="B118" s="9" t="s">
        <v>59</v>
      </c>
      <c r="C118" s="9" t="str">
        <f>INDEX(All!$C$2:$C$532,$P118)</f>
        <v>Southern Maine Planning and Development Commission (SMPDC)</v>
      </c>
      <c r="D118" s="9" t="str">
        <f>INDEX(All!$D$2:$D$532,$P118)</f>
        <v>Local</v>
      </c>
      <c r="E118" s="9" t="str">
        <f>INDEX(All!$E$2:$E$532,$P118)</f>
        <v>Yes</v>
      </c>
      <c r="F118" s="12">
        <f>INDEX(All!$F$2:$F$532,$P118)</f>
        <v>4612</v>
      </c>
      <c r="G118">
        <f>INDEX(All!$G$2:$G$532,$P118)</f>
        <v>4693</v>
      </c>
      <c r="H118" s="9">
        <f>IF(OR(INDEX(All!$D$2:$D$532,$P118)="Local",INDEX(All!$D$2:$D$532,$P118)="Local / LUPC"),INDEX(All!$H$2:$H$532,$P118),"")</f>
        <v>15</v>
      </c>
      <c r="I118" s="9">
        <f>IF(OR(INDEX(All!$D$2:$D$532,$P118)="Local",INDEX(All!$D$2:$D$532,$P118)="Local / LUPC"),INDEX(All!$I$2:$I$532,$P118),IF(INDEX(All!$D$2:$D$532,$P118)="Census",INDEX(All!$Y$2:$Y$532,$P118),""))</f>
        <v>20</v>
      </c>
      <c r="J118" s="9">
        <f>IF(OR(INDEX(All!$D$2:$D$532,$P118)="Local",INDEX(All!$D$2:$D$532,$P118)="Local / LUPC"),INDEX(All!$J$2:$J$532,$P118),IF(INDEX(All!$D$2:$D$532,$P118)="Census",INDEX(All!$AA$2:$AA$532,$P118),""))</f>
        <v>0</v>
      </c>
      <c r="K118" s="9">
        <f>IF(OR(INDEX(All!$D$2:$D$532,$P118)="Local",INDEX(All!$D$2:$D$532,$P118)="Local / LUPC"),INDEX(All!$K$2:$K$532,$P118),IF(INDEX(All!$D$2:$D$532,$P118)="Census",INDEX(All!$AB$2:$AB$532,$P118),""))</f>
        <v>0</v>
      </c>
      <c r="L118" s="9">
        <f>IF(OR(INDEX(All!$D$2:$D$532,$P118)="Local",INDEX(All!$D$2:$D$532,$P118)="Local / LUPC"),INDEX(All!$L$2:$L$532,$P118),IF(INDEX(All!$D$2:$D$532,$P118)="Census",INDEX(All!$AC$2:$AC$532,$P118),""))</f>
        <v>0</v>
      </c>
      <c r="M118" s="9">
        <f>IF(OR(INDEX(All!$D$2:$D$532,$P118)="Local",INDEX(All!$D$2:$D$532,$P118)="Local / LUPC"),INDEX(All!$M$2:$M$532,$P118),IF(INDEX(All!$D$2:$D$532,$P118)="Census",INDEX(All!$X$2:$X$532,$P118),""))</f>
        <v>35</v>
      </c>
      <c r="N118" s="9">
        <f>IF(OR(INDEX(All!$D$2:$D$532,$P118)="Local",INDEX(All!$D$2:$D$532,$P118)="Local / LUPC"),INDEX(All!$N$2:$N$532,$P118),"")</f>
        <v>0</v>
      </c>
      <c r="O118" s="9">
        <f>INDEX(All!$V$2:$V$532,$P118)</f>
        <v>2</v>
      </c>
      <c r="P118">
        <f>MATCH($A118&amp;"|"&amp;$B118,INDEX(All!$A$2:$A$532&amp;"|"&amp;All!$B$2:$B$532,0),0)</f>
        <v>263</v>
      </c>
    </row>
    <row r="119" spans="1:16" x14ac:dyDescent="0.2">
      <c r="A119" s="10" t="s">
        <v>347</v>
      </c>
      <c r="B119" s="11" t="s">
        <v>68</v>
      </c>
      <c r="C119" s="11">
        <f>INDEX(All!$C$2:$C$532,$P119)</f>
        <v>0</v>
      </c>
      <c r="D119" s="11" t="str">
        <f>INDEX(All!$D$2:$D$532,$P119)</f>
        <v>Local / LUPC</v>
      </c>
      <c r="E119" s="11" t="str">
        <f>INDEX(All!$E$2:$E$532,$P119)</f>
        <v>No</v>
      </c>
      <c r="F119" s="13">
        <f>INDEX(All!$F$2:$F$532,$P119)</f>
        <v>79</v>
      </c>
      <c r="G119">
        <f>INDEX(All!$G$2:$G$532,$P119)</f>
        <v>60</v>
      </c>
      <c r="H119" s="11">
        <f>IF(OR(INDEX(All!$D$2:$D$532,$P119)="Local",INDEX(All!$D$2:$D$532,$P119)="Local / LUPC"),INDEX(All!$H$2:$H$532,$P119),"")</f>
        <v>0</v>
      </c>
      <c r="I119" s="11">
        <f>IF(OR(INDEX(All!$D$2:$D$532,$P119)="Local",INDEX(All!$D$2:$D$532,$P119)="Local / LUPC"),INDEX(All!$I$2:$I$532,$P119),IF(INDEX(All!$D$2:$D$532,$P119)="Census",INDEX(All!$Y$2:$Y$532,$P119),""))</f>
        <v>0</v>
      </c>
      <c r="J119" s="11">
        <f>IF(OR(INDEX(All!$D$2:$D$532,$P119)="Local",INDEX(All!$D$2:$D$532,$P119)="Local / LUPC"),INDEX(All!$J$2:$J$532,$P119),IF(INDEX(All!$D$2:$D$532,$P119)="Census",INDEX(All!$AA$2:$AA$532,$P119),""))</f>
        <v>0</v>
      </c>
      <c r="K119" s="11">
        <f>IF(OR(INDEX(All!$D$2:$D$532,$P119)="Local",INDEX(All!$D$2:$D$532,$P119)="Local / LUPC"),INDEX(All!$K$2:$K$532,$P119),IF(INDEX(All!$D$2:$D$532,$P119)="Census",INDEX(All!$AB$2:$AB$532,$P119),""))</f>
        <v>0</v>
      </c>
      <c r="L119" s="11">
        <f>IF(OR(INDEX(All!$D$2:$D$532,$P119)="Local",INDEX(All!$D$2:$D$532,$P119)="Local / LUPC"),INDEX(All!$L$2:$L$532,$P119),IF(INDEX(All!$D$2:$D$532,$P119)="Census",INDEX(All!$AC$2:$AC$532,$P119),""))</f>
        <v>0</v>
      </c>
      <c r="M119" s="11">
        <f>IF(OR(INDEX(All!$D$2:$D$532,$P119)="Local",INDEX(All!$D$2:$D$532,$P119)="Local / LUPC"),INDEX(All!$M$2:$M$532,$P119),IF(INDEX(All!$D$2:$D$532,$P119)="Census",INDEX(All!$X$2:$X$532,$P119),""))</f>
        <v>1</v>
      </c>
      <c r="N119" s="11">
        <f>IF(OR(INDEX(All!$D$2:$D$532,$P119)="Local",INDEX(All!$D$2:$D$532,$P119)="Local / LUPC"),INDEX(All!$N$2:$N$532,$P119),"")</f>
        <v>0</v>
      </c>
      <c r="O119" s="11">
        <f>INDEX(All!$V$2:$V$532,$P119)</f>
        <v>0</v>
      </c>
      <c r="P119">
        <f>MATCH($A119&amp;"|"&amp;$B119,INDEX(All!$A$2:$A$532&amp;"|"&amp;All!$B$2:$B$532,0),0)</f>
        <v>266</v>
      </c>
    </row>
    <row r="120" spans="1:16" x14ac:dyDescent="0.2">
      <c r="A120" s="8" t="s">
        <v>349</v>
      </c>
      <c r="B120" s="9" t="s">
        <v>79</v>
      </c>
      <c r="C120" s="9" t="str">
        <f>INDEX(All!$C$2:$C$532,$P120)</f>
        <v>Kennebec Valley Council of Governments (KVCOG)</v>
      </c>
      <c r="D120" s="9" t="str">
        <f>INDEX(All!$D$2:$D$532,$P120)</f>
        <v>Local</v>
      </c>
      <c r="E120" s="9" t="str">
        <f>INDEX(All!$E$2:$E$532,$P120)</f>
        <v>Yes</v>
      </c>
      <c r="F120" s="12">
        <f>INDEX(All!$F$2:$F$532,$P120)</f>
        <v>4782</v>
      </c>
      <c r="G120">
        <f>INDEX(All!$G$2:$G$532,$P120)</f>
        <v>4845</v>
      </c>
      <c r="H120" s="9">
        <f>IF(OR(INDEX(All!$D$2:$D$532,$P120)="Local",INDEX(All!$D$2:$D$532,$P120)="Local / LUPC"),INDEX(All!$H$2:$H$532,$P120),"")</f>
        <v>0</v>
      </c>
      <c r="I120" s="9">
        <f>IF(OR(INDEX(All!$D$2:$D$532,$P120)="Local",INDEX(All!$D$2:$D$532,$P120)="Local / LUPC"),INDEX(All!$I$2:$I$532,$P120),IF(INDEX(All!$D$2:$D$532,$P120)="Census",INDEX(All!$Y$2:$Y$532,$P120),""))</f>
        <v>18</v>
      </c>
      <c r="J120" s="9">
        <f>IF(OR(INDEX(All!$D$2:$D$532,$P120)="Local",INDEX(All!$D$2:$D$532,$P120)="Local / LUPC"),INDEX(All!$J$2:$J$532,$P120),IF(INDEX(All!$D$2:$D$532,$P120)="Census",INDEX(All!$AA$2:$AA$532,$P120),""))</f>
        <v>1</v>
      </c>
      <c r="K120" s="9">
        <f>IF(OR(INDEX(All!$D$2:$D$532,$P120)="Local",INDEX(All!$D$2:$D$532,$P120)="Local / LUPC"),INDEX(All!$K$2:$K$532,$P120),IF(INDEX(All!$D$2:$D$532,$P120)="Census",INDEX(All!$AB$2:$AB$532,$P120),""))</f>
        <v>0</v>
      </c>
      <c r="L120" s="9">
        <f>IF(OR(INDEX(All!$D$2:$D$532,$P120)="Local",INDEX(All!$D$2:$D$532,$P120)="Local / LUPC"),INDEX(All!$L$2:$L$532,$P120),IF(INDEX(All!$D$2:$D$532,$P120)="Census",INDEX(All!$AC$2:$AC$532,$P120),""))</f>
        <v>0</v>
      </c>
      <c r="M120" s="9">
        <f>IF(OR(INDEX(All!$D$2:$D$532,$P120)="Local",INDEX(All!$D$2:$D$532,$P120)="Local / LUPC"),INDEX(All!$M$2:$M$532,$P120),IF(INDEX(All!$D$2:$D$532,$P120)="Census",INDEX(All!$X$2:$X$532,$P120),""))</f>
        <v>19</v>
      </c>
      <c r="N120" s="9">
        <f>IF(OR(INDEX(All!$D$2:$D$532,$P120)="Local",INDEX(All!$D$2:$D$532,$P120)="Local / LUPC"),INDEX(All!$N$2:$N$532,$P120),"")</f>
        <v>0</v>
      </c>
      <c r="O120" s="9">
        <f>INDEX(All!$V$2:$V$532,$P120)</f>
        <v>3</v>
      </c>
      <c r="P120">
        <f>MATCH($A120&amp;"|"&amp;$B120,INDEX(All!$A$2:$A$532&amp;"|"&amp;All!$B$2:$B$532,0),0)</f>
        <v>268</v>
      </c>
    </row>
    <row r="121" spans="1:16" x14ac:dyDescent="0.2">
      <c r="A121" s="10" t="s">
        <v>350</v>
      </c>
      <c r="B121" s="11" t="s">
        <v>64</v>
      </c>
      <c r="C121" s="11" t="str">
        <f>INDEX(All!$C$2:$C$532,$P121)</f>
        <v>Kennebec Valley Council of Governments (KVCOG)</v>
      </c>
      <c r="D121" s="11" t="str">
        <f>INDEX(All!$D$2:$D$532,$P121)</f>
        <v>Local</v>
      </c>
      <c r="E121" s="11" t="str">
        <f>INDEX(All!$E$2:$E$532,$P121)</f>
        <v>No</v>
      </c>
      <c r="F121" s="13">
        <f>INDEX(All!$F$2:$F$532,$P121)</f>
        <v>2424</v>
      </c>
      <c r="G121">
        <f>INDEX(All!$G$2:$G$532,$P121)</f>
        <v>2494</v>
      </c>
      <c r="H121" s="11">
        <f>IF(OR(INDEX(All!$D$2:$D$532,$P121)="Local",INDEX(All!$D$2:$D$532,$P121)="Local / LUPC"),INDEX(All!$H$2:$H$532,$P121),"")</f>
        <v>2</v>
      </c>
      <c r="I121" s="11">
        <f>IF(OR(INDEX(All!$D$2:$D$532,$P121)="Local",INDEX(All!$D$2:$D$532,$P121)="Local / LUPC"),INDEX(All!$I$2:$I$532,$P121),IF(INDEX(All!$D$2:$D$532,$P121)="Census",INDEX(All!$Y$2:$Y$532,$P121),""))</f>
        <v>2</v>
      </c>
      <c r="J121" s="11">
        <f>IF(OR(INDEX(All!$D$2:$D$532,$P121)="Local",INDEX(All!$D$2:$D$532,$P121)="Local / LUPC"),INDEX(All!$J$2:$J$532,$P121),IF(INDEX(All!$D$2:$D$532,$P121)="Census",INDEX(All!$AA$2:$AA$532,$P121),""))</f>
        <v>0</v>
      </c>
      <c r="K121" s="11">
        <f>IF(OR(INDEX(All!$D$2:$D$532,$P121)="Local",INDEX(All!$D$2:$D$532,$P121)="Local / LUPC"),INDEX(All!$K$2:$K$532,$P121),IF(INDEX(All!$D$2:$D$532,$P121)="Census",INDEX(All!$AB$2:$AB$532,$P121),""))</f>
        <v>0</v>
      </c>
      <c r="L121" s="11">
        <f>IF(OR(INDEX(All!$D$2:$D$532,$P121)="Local",INDEX(All!$D$2:$D$532,$P121)="Local / LUPC"),INDEX(All!$L$2:$L$532,$P121),IF(INDEX(All!$D$2:$D$532,$P121)="Census",INDEX(All!$AC$2:$AC$532,$P121),""))</f>
        <v>0</v>
      </c>
      <c r="M121" s="11">
        <f>IF(OR(INDEX(All!$D$2:$D$532,$P121)="Local",INDEX(All!$D$2:$D$532,$P121)="Local / LUPC"),INDEX(All!$M$2:$M$532,$P121),IF(INDEX(All!$D$2:$D$532,$P121)="Census",INDEX(All!$X$2:$X$532,$P121),""))</f>
        <v>4</v>
      </c>
      <c r="N121" s="11">
        <f>IF(OR(INDEX(All!$D$2:$D$532,$P121)="Local",INDEX(All!$D$2:$D$532,$P121)="Local / LUPC"),INDEX(All!$N$2:$N$532,$P121),"")</f>
        <v>0</v>
      </c>
      <c r="O121" s="11">
        <f>INDEX(All!$V$2:$V$532,$P121)</f>
        <v>3</v>
      </c>
      <c r="P121">
        <f>MATCH($A121&amp;"|"&amp;$B121,INDEX(All!$A$2:$A$532&amp;"|"&amp;All!$B$2:$B$532,0),0)</f>
        <v>269</v>
      </c>
    </row>
    <row r="122" spans="1:16" x14ac:dyDescent="0.2">
      <c r="A122" s="8" t="s">
        <v>352</v>
      </c>
      <c r="B122" s="9" t="s">
        <v>74</v>
      </c>
      <c r="C122" s="9" t="str">
        <f>INDEX(All!$C$2:$C$532,$P122)</f>
        <v>Hancock County Planning Commission (HCPC)</v>
      </c>
      <c r="D122" s="9" t="str">
        <f>INDEX(All!$D$2:$D$532,$P122)</f>
        <v>Local</v>
      </c>
      <c r="E122" s="9" t="str">
        <f>INDEX(All!$E$2:$E$532,$P122)</f>
        <v>No</v>
      </c>
      <c r="F122" s="12">
        <f>INDEX(All!$F$2:$F$532,$P122)</f>
        <v>724</v>
      </c>
      <c r="G122">
        <f>INDEX(All!$G$2:$G$532,$P122)</f>
        <v>501</v>
      </c>
      <c r="H122" s="9">
        <f>IF(OR(INDEX(All!$D$2:$D$532,$P122)="Local",INDEX(All!$D$2:$D$532,$P122)="Local / LUPC"),INDEX(All!$H$2:$H$532,$P122),"")</f>
        <v>0</v>
      </c>
      <c r="I122" s="9">
        <f>IF(OR(INDEX(All!$D$2:$D$532,$P122)="Local",INDEX(All!$D$2:$D$532,$P122)="Local / LUPC"),INDEX(All!$I$2:$I$532,$P122),IF(INDEX(All!$D$2:$D$532,$P122)="Census",INDEX(All!$Y$2:$Y$532,$P122),""))</f>
        <v>3</v>
      </c>
      <c r="J122" s="9">
        <f>IF(OR(INDEX(All!$D$2:$D$532,$P122)="Local",INDEX(All!$D$2:$D$532,$P122)="Local / LUPC"),INDEX(All!$J$2:$J$532,$P122),IF(INDEX(All!$D$2:$D$532,$P122)="Census",INDEX(All!$AA$2:$AA$532,$P122),""))</f>
        <v>0</v>
      </c>
      <c r="K122" s="9">
        <f>IF(OR(INDEX(All!$D$2:$D$532,$P122)="Local",INDEX(All!$D$2:$D$532,$P122)="Local / LUPC"),INDEX(All!$K$2:$K$532,$P122),IF(INDEX(All!$D$2:$D$532,$P122)="Census",INDEX(All!$AB$2:$AB$532,$P122),""))</f>
        <v>0</v>
      </c>
      <c r="L122" s="9">
        <f>IF(OR(INDEX(All!$D$2:$D$532,$P122)="Local",INDEX(All!$D$2:$D$532,$P122)="Local / LUPC"),INDEX(All!$L$2:$L$532,$P122),IF(INDEX(All!$D$2:$D$532,$P122)="Census",INDEX(All!$AC$2:$AC$532,$P122),""))</f>
        <v>0</v>
      </c>
      <c r="M122" s="9">
        <f>IF(OR(INDEX(All!$D$2:$D$532,$P122)="Local",INDEX(All!$D$2:$D$532,$P122)="Local / LUPC"),INDEX(All!$M$2:$M$532,$P122),IF(INDEX(All!$D$2:$D$532,$P122)="Census",INDEX(All!$X$2:$X$532,$P122),""))</f>
        <v>3</v>
      </c>
      <c r="N122" s="9">
        <f>IF(OR(INDEX(All!$D$2:$D$532,$P122)="Local",INDEX(All!$D$2:$D$532,$P122)="Local / LUPC"),INDEX(All!$N$2:$N$532,$P122),"")</f>
        <v>0</v>
      </c>
      <c r="O122" s="9">
        <f>INDEX(All!$V$2:$V$532,$P122)</f>
        <v>0</v>
      </c>
      <c r="P122">
        <f>MATCH($A122&amp;"|"&amp;$B122,INDEX(All!$A$2:$A$532&amp;"|"&amp;All!$B$2:$B$532,0),0)</f>
        <v>271</v>
      </c>
    </row>
    <row r="123" spans="1:16" x14ac:dyDescent="0.2">
      <c r="A123" s="10" t="s">
        <v>357</v>
      </c>
      <c r="B123" s="11" t="s">
        <v>83</v>
      </c>
      <c r="C123" s="11" t="str">
        <f>INDEX(All!$C$2:$C$532,$P123)</f>
        <v>Midcoast Council of Governments (MCOG)</v>
      </c>
      <c r="D123" s="11" t="str">
        <f>INDEX(All!$D$2:$D$532,$P123)</f>
        <v>Local</v>
      </c>
      <c r="E123" s="11" t="str">
        <f>INDEX(All!$E$2:$E$532,$P123)</f>
        <v>No</v>
      </c>
      <c r="F123" s="13">
        <f>INDEX(All!$F$2:$F$532,$P123)</f>
        <v>48</v>
      </c>
      <c r="G123">
        <f>INDEX(All!$G$2:$G$532,$P123)</f>
        <v>50</v>
      </c>
      <c r="H123" s="11">
        <f>IF(OR(INDEX(All!$D$2:$D$532,$P123)="Local",INDEX(All!$D$2:$D$532,$P123)="Local / LUPC"),INDEX(All!$H$2:$H$532,$P123),"")</f>
        <v>0</v>
      </c>
      <c r="I123" s="11">
        <f>IF(OR(INDEX(All!$D$2:$D$532,$P123)="Local",INDEX(All!$D$2:$D$532,$P123)="Local / LUPC"),INDEX(All!$I$2:$I$532,$P123),IF(INDEX(All!$D$2:$D$532,$P123)="Census",INDEX(All!$Y$2:$Y$532,$P123),""))</f>
        <v>0</v>
      </c>
      <c r="J123" s="11">
        <f>IF(OR(INDEX(All!$D$2:$D$532,$P123)="Local",INDEX(All!$D$2:$D$532,$P123)="Local / LUPC"),INDEX(All!$J$2:$J$532,$P123),IF(INDEX(All!$D$2:$D$532,$P123)="Census",INDEX(All!$AA$2:$AA$532,$P123),""))</f>
        <v>0</v>
      </c>
      <c r="K123" s="11">
        <f>IF(OR(INDEX(All!$D$2:$D$532,$P123)="Local",INDEX(All!$D$2:$D$532,$P123)="Local / LUPC"),INDEX(All!$K$2:$K$532,$P123),IF(INDEX(All!$D$2:$D$532,$P123)="Census",INDEX(All!$AB$2:$AB$532,$P123),""))</f>
        <v>0</v>
      </c>
      <c r="L123" s="11">
        <f>IF(OR(INDEX(All!$D$2:$D$532,$P123)="Local",INDEX(All!$D$2:$D$532,$P123)="Local / LUPC"),INDEX(All!$L$2:$L$532,$P123),IF(INDEX(All!$D$2:$D$532,$P123)="Census",INDEX(All!$AC$2:$AC$532,$P123),""))</f>
        <v>0</v>
      </c>
      <c r="M123" s="11">
        <f>IF(OR(INDEX(All!$D$2:$D$532,$P123)="Local",INDEX(All!$D$2:$D$532,$P123)="Local / LUPC"),INDEX(All!$M$2:$M$532,$P123),IF(INDEX(All!$D$2:$D$532,$P123)="Census",INDEX(All!$X$2:$X$532,$P123),""))</f>
        <v>0</v>
      </c>
      <c r="N123" s="11">
        <f>IF(OR(INDEX(All!$D$2:$D$532,$P123)="Local",INDEX(All!$D$2:$D$532,$P123)="Local / LUPC"),INDEX(All!$N$2:$N$532,$P123),"")</f>
        <v>0</v>
      </c>
      <c r="O123" s="11">
        <f>INDEX(All!$V$2:$V$532,$P123)</f>
        <v>0</v>
      </c>
      <c r="P123">
        <f>MATCH($A123&amp;"|"&amp;$B123,INDEX(All!$A$2:$A$532&amp;"|"&amp;All!$B$2:$B$532,0),0)</f>
        <v>276</v>
      </c>
    </row>
    <row r="124" spans="1:16" x14ac:dyDescent="0.2">
      <c r="A124" s="8" t="s">
        <v>367</v>
      </c>
      <c r="B124" s="9" t="s">
        <v>62</v>
      </c>
      <c r="C124" s="9" t="str">
        <f>INDEX(All!$C$2:$C$532,$P124)</f>
        <v>Sunrise County Economic Council (SCEC)</v>
      </c>
      <c r="D124" s="9" t="str">
        <f>INDEX(All!$D$2:$D$532,$P124)</f>
        <v>Local</v>
      </c>
      <c r="E124" s="9" t="str">
        <f>INDEX(All!$E$2:$E$532,$P124)</f>
        <v>No</v>
      </c>
      <c r="F124" s="12">
        <f>INDEX(All!$F$2:$F$532,$P124)</f>
        <v>1222</v>
      </c>
      <c r="G124">
        <f>INDEX(All!$G$2:$G$532,$P124)</f>
        <v>1374</v>
      </c>
      <c r="H124" s="9">
        <f>IF(OR(INDEX(All!$D$2:$D$532,$P124)="Local",INDEX(All!$D$2:$D$532,$P124)="Local / LUPC"),INDEX(All!$H$2:$H$532,$P124),"")</f>
        <v>0</v>
      </c>
      <c r="I124" s="9">
        <f>IF(OR(INDEX(All!$D$2:$D$532,$P124)="Local",INDEX(All!$D$2:$D$532,$P124)="Local / LUPC"),INDEX(All!$I$2:$I$532,$P124),IF(INDEX(All!$D$2:$D$532,$P124)="Census",INDEX(All!$Y$2:$Y$532,$P124),""))</f>
        <v>7</v>
      </c>
      <c r="J124" s="9">
        <f>IF(OR(INDEX(All!$D$2:$D$532,$P124)="Local",INDEX(All!$D$2:$D$532,$P124)="Local / LUPC"),INDEX(All!$J$2:$J$532,$P124),IF(INDEX(All!$D$2:$D$532,$P124)="Census",INDEX(All!$AA$2:$AA$532,$P124),""))</f>
        <v>0</v>
      </c>
      <c r="K124" s="9">
        <f>IF(OR(INDEX(All!$D$2:$D$532,$P124)="Local",INDEX(All!$D$2:$D$532,$P124)="Local / LUPC"),INDEX(All!$K$2:$K$532,$P124),IF(INDEX(All!$D$2:$D$532,$P124)="Census",INDEX(All!$AB$2:$AB$532,$P124),""))</f>
        <v>0</v>
      </c>
      <c r="L124" s="9">
        <f>IF(OR(INDEX(All!$D$2:$D$532,$P124)="Local",INDEX(All!$D$2:$D$532,$P124)="Local / LUPC"),INDEX(All!$L$2:$L$532,$P124),IF(INDEX(All!$D$2:$D$532,$P124)="Census",INDEX(All!$AC$2:$AC$532,$P124),""))</f>
        <v>0</v>
      </c>
      <c r="M124" s="9">
        <f>IF(OR(INDEX(All!$D$2:$D$532,$P124)="Local",INDEX(All!$D$2:$D$532,$P124)="Local / LUPC"),INDEX(All!$M$2:$M$532,$P124),IF(INDEX(All!$D$2:$D$532,$P124)="Census",INDEX(All!$X$2:$X$532,$P124),""))</f>
        <v>7</v>
      </c>
      <c r="N124" s="9">
        <f>IF(OR(INDEX(All!$D$2:$D$532,$P124)="Local",INDEX(All!$D$2:$D$532,$P124)="Local / LUPC"),INDEX(All!$N$2:$N$532,$P124),"")</f>
        <v>0</v>
      </c>
      <c r="O124" s="9">
        <f>INDEX(All!$V$2:$V$532,$P124)</f>
        <v>0</v>
      </c>
      <c r="P124">
        <f>MATCH($A124&amp;"|"&amp;$B124,INDEX(All!$A$2:$A$532&amp;"|"&amp;All!$B$2:$B$532,0),0)</f>
        <v>286</v>
      </c>
    </row>
    <row r="125" spans="1:16" x14ac:dyDescent="0.2">
      <c r="A125" s="10" t="s">
        <v>371</v>
      </c>
      <c r="B125" s="11" t="s">
        <v>77</v>
      </c>
      <c r="C125" s="11">
        <f>INDEX(All!$C$2:$C$532,$P125)</f>
        <v>0</v>
      </c>
      <c r="D125" s="11" t="str">
        <f>INDEX(All!$D$2:$D$532,$P125)</f>
        <v>Local / LUPC</v>
      </c>
      <c r="E125" s="11" t="str">
        <f>INDEX(All!$E$2:$E$532,$P125)</f>
        <v>No</v>
      </c>
      <c r="F125" s="13">
        <f>INDEX(All!$F$2:$F$532,$P125)</f>
        <v>166</v>
      </c>
      <c r="G125">
        <f>INDEX(All!$G$2:$G$532,$P125)</f>
        <v>151</v>
      </c>
      <c r="H125" s="11">
        <f>IF(OR(INDEX(All!$D$2:$D$532,$P125)="Local",INDEX(All!$D$2:$D$532,$P125)="Local / LUPC"),INDEX(All!$H$2:$H$532,$P125),"")</f>
        <v>0</v>
      </c>
      <c r="I125" s="11">
        <f>IF(OR(INDEX(All!$D$2:$D$532,$P125)="Local",INDEX(All!$D$2:$D$532,$P125)="Local / LUPC"),INDEX(All!$I$2:$I$532,$P125),IF(INDEX(All!$D$2:$D$532,$P125)="Census",INDEX(All!$Y$2:$Y$532,$P125),""))</f>
        <v>0</v>
      </c>
      <c r="J125" s="11">
        <f>IF(OR(INDEX(All!$D$2:$D$532,$P125)="Local",INDEX(All!$D$2:$D$532,$P125)="Local / LUPC"),INDEX(All!$J$2:$J$532,$P125),IF(INDEX(All!$D$2:$D$532,$P125)="Census",INDEX(All!$AA$2:$AA$532,$P125),""))</f>
        <v>0</v>
      </c>
      <c r="K125" s="11">
        <f>IF(OR(INDEX(All!$D$2:$D$532,$P125)="Local",INDEX(All!$D$2:$D$532,$P125)="Local / LUPC"),INDEX(All!$K$2:$K$532,$P125),IF(INDEX(All!$D$2:$D$532,$P125)="Census",INDEX(All!$AB$2:$AB$532,$P125),""))</f>
        <v>0</v>
      </c>
      <c r="L125" s="11">
        <f>IF(OR(INDEX(All!$D$2:$D$532,$P125)="Local",INDEX(All!$D$2:$D$532,$P125)="Local / LUPC"),INDEX(All!$L$2:$L$532,$P125),IF(INDEX(All!$D$2:$D$532,$P125)="Census",INDEX(All!$AC$2:$AC$532,$P125),""))</f>
        <v>0</v>
      </c>
      <c r="M125" s="11">
        <f>IF(OR(INDEX(All!$D$2:$D$532,$P125)="Local",INDEX(All!$D$2:$D$532,$P125)="Local / LUPC"),INDEX(All!$M$2:$M$532,$P125),IF(INDEX(All!$D$2:$D$532,$P125)="Census",INDEX(All!$X$2:$X$532,$P125),""))</f>
        <v>4</v>
      </c>
      <c r="N125" s="11">
        <f>IF(OR(INDEX(All!$D$2:$D$532,$P125)="Local",INDEX(All!$D$2:$D$532,$P125)="Local / LUPC"),INDEX(All!$N$2:$N$532,$P125),"")</f>
        <v>0</v>
      </c>
      <c r="O125" s="11">
        <f>INDEX(All!$V$2:$V$532,$P125)</f>
        <v>2</v>
      </c>
      <c r="P125">
        <f>MATCH($A125&amp;"|"&amp;$B125,INDEX(All!$A$2:$A$532&amp;"|"&amp;All!$B$2:$B$532,0),0)</f>
        <v>290</v>
      </c>
    </row>
    <row r="126" spans="1:16" x14ac:dyDescent="0.2">
      <c r="A126" s="8" t="s">
        <v>373</v>
      </c>
      <c r="B126" s="9" t="s">
        <v>70</v>
      </c>
      <c r="C126" s="9">
        <f>INDEX(All!$C$2:$C$532,$P126)</f>
        <v>0</v>
      </c>
      <c r="D126" s="9" t="str">
        <f>INDEX(All!$D$2:$D$532,$P126)</f>
        <v>Local / LUPC</v>
      </c>
      <c r="E126" s="9" t="str">
        <f>INDEX(All!$E$2:$E$532,$P126)</f>
        <v>No</v>
      </c>
      <c r="F126" s="12">
        <f>INDEX(All!$F$2:$F$532,$P126)</f>
        <v>120</v>
      </c>
      <c r="G126">
        <f>INDEX(All!$G$2:$G$532,$P126)</f>
        <v>63</v>
      </c>
      <c r="H126" s="9">
        <f>IF(OR(INDEX(All!$D$2:$D$532,$P126)="Local",INDEX(All!$D$2:$D$532,$P126)="Local / LUPC"),INDEX(All!$H$2:$H$532,$P126),"")</f>
        <v>0</v>
      </c>
      <c r="I126" s="9">
        <f>IF(OR(INDEX(All!$D$2:$D$532,$P126)="Local",INDEX(All!$D$2:$D$532,$P126)="Local / LUPC"),INDEX(All!$I$2:$I$532,$P126),IF(INDEX(All!$D$2:$D$532,$P126)="Census",INDEX(All!$Y$2:$Y$532,$P126),""))</f>
        <v>0</v>
      </c>
      <c r="J126" s="9">
        <f>IF(OR(INDEX(All!$D$2:$D$532,$P126)="Local",INDEX(All!$D$2:$D$532,$P126)="Local / LUPC"),INDEX(All!$J$2:$J$532,$P126),IF(INDEX(All!$D$2:$D$532,$P126)="Census",INDEX(All!$AA$2:$AA$532,$P126),""))</f>
        <v>0</v>
      </c>
      <c r="K126" s="9">
        <f>IF(OR(INDEX(All!$D$2:$D$532,$P126)="Local",INDEX(All!$D$2:$D$532,$P126)="Local / LUPC"),INDEX(All!$K$2:$K$532,$P126),IF(INDEX(All!$D$2:$D$532,$P126)="Census",INDEX(All!$AB$2:$AB$532,$P126),""))</f>
        <v>0</v>
      </c>
      <c r="L126" s="9">
        <f>IF(OR(INDEX(All!$D$2:$D$532,$P126)="Local",INDEX(All!$D$2:$D$532,$P126)="Local / LUPC"),INDEX(All!$L$2:$L$532,$P126),IF(INDEX(All!$D$2:$D$532,$P126)="Census",INDEX(All!$AC$2:$AC$532,$P126),""))</f>
        <v>0</v>
      </c>
      <c r="M126" s="9">
        <f>IF(OR(INDEX(All!$D$2:$D$532,$P126)="Local",INDEX(All!$D$2:$D$532,$P126)="Local / LUPC"),INDEX(All!$M$2:$M$532,$P126),IF(INDEX(All!$D$2:$D$532,$P126)="Census",INDEX(All!$X$2:$X$532,$P126),""))</f>
        <v>1</v>
      </c>
      <c r="N126" s="9">
        <f>IF(OR(INDEX(All!$D$2:$D$532,$P126)="Local",INDEX(All!$D$2:$D$532,$P126)="Local / LUPC"),INDEX(All!$N$2:$N$532,$P126),"")</f>
        <v>0</v>
      </c>
      <c r="O126" s="9">
        <f>INDEX(All!$V$2:$V$532,$P126)</f>
        <v>0</v>
      </c>
      <c r="P126">
        <f>MATCH($A126&amp;"|"&amp;$B126,INDEX(All!$A$2:$A$532&amp;"|"&amp;All!$B$2:$B$532,0),0)</f>
        <v>292</v>
      </c>
    </row>
    <row r="127" spans="1:16" x14ac:dyDescent="0.2">
      <c r="A127" s="10" t="s">
        <v>378</v>
      </c>
      <c r="B127" s="11" t="s">
        <v>116</v>
      </c>
      <c r="C127" s="11" t="str">
        <f>INDEX(All!$C$2:$C$532,$P127)</f>
        <v>Midcoast Council of Governments (MCOG)</v>
      </c>
      <c r="D127" s="11" t="str">
        <f>INDEX(All!$D$2:$D$532,$P127)</f>
        <v>Local</v>
      </c>
      <c r="E127" s="11" t="str">
        <f>INDEX(All!$E$2:$E$532,$P127)</f>
        <v>No</v>
      </c>
      <c r="F127" s="13">
        <f>INDEX(All!$F$2:$F$532,$P127)</f>
        <v>907</v>
      </c>
      <c r="G127">
        <f>INDEX(All!$G$2:$G$532,$P127)</f>
        <v>1030</v>
      </c>
      <c r="H127" s="11">
        <f>IF(OR(INDEX(All!$D$2:$D$532,$P127)="Local",INDEX(All!$D$2:$D$532,$P127)="Local / LUPC"),INDEX(All!$H$2:$H$532,$P127),"")</f>
        <v>0</v>
      </c>
      <c r="I127" s="11">
        <f>IF(OR(INDEX(All!$D$2:$D$532,$P127)="Local",INDEX(All!$D$2:$D$532,$P127)="Local / LUPC"),INDEX(All!$I$2:$I$532,$P127),IF(INDEX(All!$D$2:$D$532,$P127)="Census",INDEX(All!$Y$2:$Y$532,$P127),""))</f>
        <v>3</v>
      </c>
      <c r="J127" s="11">
        <f>IF(OR(INDEX(All!$D$2:$D$532,$P127)="Local",INDEX(All!$D$2:$D$532,$P127)="Local / LUPC"),INDEX(All!$J$2:$J$532,$P127),IF(INDEX(All!$D$2:$D$532,$P127)="Census",INDEX(All!$AA$2:$AA$532,$P127),""))</f>
        <v>0</v>
      </c>
      <c r="K127" s="11">
        <f>IF(OR(INDEX(All!$D$2:$D$532,$P127)="Local",INDEX(All!$D$2:$D$532,$P127)="Local / LUPC"),INDEX(All!$K$2:$K$532,$P127),IF(INDEX(All!$D$2:$D$532,$P127)="Census",INDEX(All!$AB$2:$AB$532,$P127),""))</f>
        <v>0</v>
      </c>
      <c r="L127" s="11">
        <f>IF(OR(INDEX(All!$D$2:$D$532,$P127)="Local",INDEX(All!$D$2:$D$532,$P127)="Local / LUPC"),INDEX(All!$L$2:$L$532,$P127),IF(INDEX(All!$D$2:$D$532,$P127)="Census",INDEX(All!$AC$2:$AC$532,$P127),""))</f>
        <v>0</v>
      </c>
      <c r="M127" s="11">
        <f>IF(OR(INDEX(All!$D$2:$D$532,$P127)="Local",INDEX(All!$D$2:$D$532,$P127)="Local / LUPC"),INDEX(All!$M$2:$M$532,$P127),IF(INDEX(All!$D$2:$D$532,$P127)="Census",INDEX(All!$X$2:$X$532,$P127),""))</f>
        <v>3</v>
      </c>
      <c r="N127" s="11">
        <f>IF(OR(INDEX(All!$D$2:$D$532,$P127)="Local",INDEX(All!$D$2:$D$532,$P127)="Local / LUPC"),INDEX(All!$N$2:$N$532,$P127),"")</f>
        <v>0</v>
      </c>
      <c r="O127" s="11">
        <f>INDEX(All!$V$2:$V$532,$P127)</f>
        <v>0</v>
      </c>
      <c r="P127">
        <f>MATCH($A127&amp;"|"&amp;$B127,INDEX(All!$A$2:$A$532&amp;"|"&amp;All!$B$2:$B$532,0),0)</f>
        <v>297</v>
      </c>
    </row>
    <row r="128" spans="1:16" x14ac:dyDescent="0.2">
      <c r="A128" s="8" t="s">
        <v>380</v>
      </c>
      <c r="B128" s="9" t="s">
        <v>68</v>
      </c>
      <c r="C128" s="9">
        <f>INDEX(All!$C$2:$C$532,$P128)</f>
        <v>0</v>
      </c>
      <c r="D128" s="9" t="str">
        <f>INDEX(All!$D$2:$D$532,$P128)</f>
        <v>Local / LUPC</v>
      </c>
      <c r="E128" s="9" t="str">
        <f>INDEX(All!$E$2:$E$532,$P128)</f>
        <v>No</v>
      </c>
      <c r="F128" s="12">
        <f>INDEX(All!$F$2:$F$532,$P128)</f>
        <v>10</v>
      </c>
      <c r="G128">
        <f>INDEX(All!$G$2:$G$532,$P128)</f>
        <v>43</v>
      </c>
      <c r="H128" s="9">
        <f>IF(OR(INDEX(All!$D$2:$D$532,$P128)="Local",INDEX(All!$D$2:$D$532,$P128)="Local / LUPC"),INDEX(All!$H$2:$H$532,$P128),"")</f>
        <v>0</v>
      </c>
      <c r="I128" s="9">
        <f>IF(OR(INDEX(All!$D$2:$D$532,$P128)="Local",INDEX(All!$D$2:$D$532,$P128)="Local / LUPC"),INDEX(All!$I$2:$I$532,$P128),IF(INDEX(All!$D$2:$D$532,$P128)="Census",INDEX(All!$Y$2:$Y$532,$P128),""))</f>
        <v>0</v>
      </c>
      <c r="J128" s="9">
        <f>IF(OR(INDEX(All!$D$2:$D$532,$P128)="Local",INDEX(All!$D$2:$D$532,$P128)="Local / LUPC"),INDEX(All!$J$2:$J$532,$P128),IF(INDEX(All!$D$2:$D$532,$P128)="Census",INDEX(All!$AA$2:$AA$532,$P128),""))</f>
        <v>0</v>
      </c>
      <c r="K128" s="9">
        <f>IF(OR(INDEX(All!$D$2:$D$532,$P128)="Local",INDEX(All!$D$2:$D$532,$P128)="Local / LUPC"),INDEX(All!$K$2:$K$532,$P128),IF(INDEX(All!$D$2:$D$532,$P128)="Census",INDEX(All!$AB$2:$AB$532,$P128),""))</f>
        <v>0</v>
      </c>
      <c r="L128" s="9">
        <f>IF(OR(INDEX(All!$D$2:$D$532,$P128)="Local",INDEX(All!$D$2:$D$532,$P128)="Local / LUPC"),INDEX(All!$L$2:$L$532,$P128),IF(INDEX(All!$D$2:$D$532,$P128)="Census",INDEX(All!$AC$2:$AC$532,$P128),""))</f>
        <v>0</v>
      </c>
      <c r="M128" s="9">
        <f>IF(OR(INDEX(All!$D$2:$D$532,$P128)="Local",INDEX(All!$D$2:$D$532,$P128)="Local / LUPC"),INDEX(All!$M$2:$M$532,$P128),IF(INDEX(All!$D$2:$D$532,$P128)="Census",INDEX(All!$X$2:$X$532,$P128),""))</f>
        <v>2</v>
      </c>
      <c r="N128" s="9">
        <f>IF(OR(INDEX(All!$D$2:$D$532,$P128)="Local",INDEX(All!$D$2:$D$532,$P128)="Local / LUPC"),INDEX(All!$N$2:$N$532,$P128),"")</f>
        <v>0</v>
      </c>
      <c r="O128" s="9">
        <f>INDEX(All!$V$2:$V$532,$P128)</f>
        <v>0</v>
      </c>
      <c r="P128">
        <f>MATCH($A128&amp;"|"&amp;$B128,INDEX(All!$A$2:$A$532&amp;"|"&amp;All!$B$2:$B$532,0),0)</f>
        <v>299</v>
      </c>
    </row>
    <row r="129" spans="1:16" x14ac:dyDescent="0.2">
      <c r="A129" s="10" t="s">
        <v>383</v>
      </c>
      <c r="B129" s="11" t="s">
        <v>72</v>
      </c>
      <c r="C129" s="11">
        <f>INDEX(All!$C$2:$C$532,$P129)</f>
        <v>0</v>
      </c>
      <c r="D129" s="11" t="str">
        <f>INDEX(All!$D$2:$D$532,$P129)</f>
        <v>Local / LUPC</v>
      </c>
      <c r="E129" s="11" t="str">
        <f>INDEX(All!$E$2:$E$532,$P129)</f>
        <v>No</v>
      </c>
      <c r="F129" s="13">
        <f>INDEX(All!$F$2:$F$532,$P129)</f>
        <v>280</v>
      </c>
      <c r="G129">
        <f>INDEX(All!$G$2:$G$532,$P129)</f>
        <v>191</v>
      </c>
      <c r="H129" s="11">
        <f>IF(OR(INDEX(All!$D$2:$D$532,$P129)="Local",INDEX(All!$D$2:$D$532,$P129)="Local / LUPC"),INDEX(All!$H$2:$H$532,$P129),"")</f>
        <v>0</v>
      </c>
      <c r="I129" s="11">
        <f>IF(OR(INDEX(All!$D$2:$D$532,$P129)="Local",INDEX(All!$D$2:$D$532,$P129)="Local / LUPC"),INDEX(All!$I$2:$I$532,$P129),IF(INDEX(All!$D$2:$D$532,$P129)="Census",INDEX(All!$Y$2:$Y$532,$P129),""))</f>
        <v>0</v>
      </c>
      <c r="J129" s="11">
        <f>IF(OR(INDEX(All!$D$2:$D$532,$P129)="Local",INDEX(All!$D$2:$D$532,$P129)="Local / LUPC"),INDEX(All!$J$2:$J$532,$P129),IF(INDEX(All!$D$2:$D$532,$P129)="Census",INDEX(All!$AA$2:$AA$532,$P129),""))</f>
        <v>0</v>
      </c>
      <c r="K129" s="11">
        <f>IF(OR(INDEX(All!$D$2:$D$532,$P129)="Local",INDEX(All!$D$2:$D$532,$P129)="Local / LUPC"),INDEX(All!$K$2:$K$532,$P129),IF(INDEX(All!$D$2:$D$532,$P129)="Census",INDEX(All!$AB$2:$AB$532,$P129),""))</f>
        <v>0</v>
      </c>
      <c r="L129" s="11">
        <f>IF(OR(INDEX(All!$D$2:$D$532,$P129)="Local",INDEX(All!$D$2:$D$532,$P129)="Local / LUPC"),INDEX(All!$L$2:$L$532,$P129),IF(INDEX(All!$D$2:$D$532,$P129)="Census",INDEX(All!$AC$2:$AC$532,$P129),""))</f>
        <v>0</v>
      </c>
      <c r="M129" s="11">
        <f>IF(OR(INDEX(All!$D$2:$D$532,$P129)="Local",INDEX(All!$D$2:$D$532,$P129)="Local / LUPC"),INDEX(All!$M$2:$M$532,$P129),IF(INDEX(All!$D$2:$D$532,$P129)="Census",INDEX(All!$X$2:$X$532,$P129),""))</f>
        <v>14</v>
      </c>
      <c r="N129" s="11">
        <f>IF(OR(INDEX(All!$D$2:$D$532,$P129)="Local",INDEX(All!$D$2:$D$532,$P129)="Local / LUPC"),INDEX(All!$N$2:$N$532,$P129),"")</f>
        <v>0</v>
      </c>
      <c r="O129" s="11">
        <f>INDEX(All!$V$2:$V$532,$P129)</f>
        <v>0</v>
      </c>
      <c r="P129">
        <f>MATCH($A129&amp;"|"&amp;$B129,INDEX(All!$A$2:$A$532&amp;"|"&amp;All!$B$2:$B$532,0),0)</f>
        <v>302</v>
      </c>
    </row>
    <row r="130" spans="1:16" x14ac:dyDescent="0.2">
      <c r="A130" s="8" t="s">
        <v>384</v>
      </c>
      <c r="B130" s="9" t="s">
        <v>74</v>
      </c>
      <c r="C130" s="9" t="str">
        <f>INDEX(All!$C$2:$C$532,$P130)</f>
        <v>Hancock County Planning Commission (HCPC)</v>
      </c>
      <c r="D130" s="9" t="str">
        <f>INDEX(All!$D$2:$D$532,$P130)</f>
        <v>Local</v>
      </c>
      <c r="E130" s="9" t="str">
        <f>INDEX(All!$E$2:$E$532,$P130)</f>
        <v>No</v>
      </c>
      <c r="F130" s="12">
        <f>INDEX(All!$F$2:$F$532,$P130)</f>
        <v>1671</v>
      </c>
      <c r="G130">
        <f>INDEX(All!$G$2:$G$532,$P130)</f>
        <v>2209</v>
      </c>
      <c r="H130" s="9">
        <f>IF(OR(INDEX(All!$D$2:$D$532,$P130)="Local",INDEX(All!$D$2:$D$532,$P130)="Local / LUPC"),INDEX(All!$H$2:$H$532,$P130),"")</f>
        <v>4</v>
      </c>
      <c r="I130" s="9">
        <f>IF(OR(INDEX(All!$D$2:$D$532,$P130)="Local",INDEX(All!$D$2:$D$532,$P130)="Local / LUPC"),INDEX(All!$I$2:$I$532,$P130),IF(INDEX(All!$D$2:$D$532,$P130)="Census",INDEX(All!$Y$2:$Y$532,$P130),""))</f>
        <v>14</v>
      </c>
      <c r="J130" s="9">
        <f>IF(OR(INDEX(All!$D$2:$D$532,$P130)="Local",INDEX(All!$D$2:$D$532,$P130)="Local / LUPC"),INDEX(All!$J$2:$J$532,$P130),IF(INDEX(All!$D$2:$D$532,$P130)="Census",INDEX(All!$AA$2:$AA$532,$P130),""))</f>
        <v>1</v>
      </c>
      <c r="K130" s="9">
        <f>IF(OR(INDEX(All!$D$2:$D$532,$P130)="Local",INDEX(All!$D$2:$D$532,$P130)="Local / LUPC"),INDEX(All!$K$2:$K$532,$P130),IF(INDEX(All!$D$2:$D$532,$P130)="Census",INDEX(All!$AB$2:$AB$532,$P130),""))</f>
        <v>0</v>
      </c>
      <c r="L130" s="9">
        <f>IF(OR(INDEX(All!$D$2:$D$532,$P130)="Local",INDEX(All!$D$2:$D$532,$P130)="Local / LUPC"),INDEX(All!$L$2:$L$532,$P130),IF(INDEX(All!$D$2:$D$532,$P130)="Census",INDEX(All!$AC$2:$AC$532,$P130),""))</f>
        <v>0</v>
      </c>
      <c r="M130" s="9">
        <f>IF(OR(INDEX(All!$D$2:$D$532,$P130)="Local",INDEX(All!$D$2:$D$532,$P130)="Local / LUPC"),INDEX(All!$M$2:$M$532,$P130),IF(INDEX(All!$D$2:$D$532,$P130)="Census",INDEX(All!$X$2:$X$532,$P130),""))</f>
        <v>19</v>
      </c>
      <c r="N130" s="9">
        <f>IF(OR(INDEX(All!$D$2:$D$532,$P130)="Local",INDEX(All!$D$2:$D$532,$P130)="Local / LUPC"),INDEX(All!$N$2:$N$532,$P130),"")</f>
        <v>0</v>
      </c>
      <c r="O130" s="9">
        <f>INDEX(All!$V$2:$V$532,$P130)</f>
        <v>3</v>
      </c>
      <c r="P130">
        <f>MATCH($A130&amp;"|"&amp;$B130,INDEX(All!$A$2:$A$532&amp;"|"&amp;All!$B$2:$B$532,0),0)</f>
        <v>303</v>
      </c>
    </row>
    <row r="131" spans="1:16" x14ac:dyDescent="0.2">
      <c r="A131" s="10" t="s">
        <v>385</v>
      </c>
      <c r="B131" s="11" t="s">
        <v>64</v>
      </c>
      <c r="C131" s="11" t="str">
        <f>INDEX(All!$C$2:$C$532,$P131)</f>
        <v>Kennebec Valley Council of Governments (KVCOG)</v>
      </c>
      <c r="D131" s="11" t="str">
        <f>INDEX(All!$D$2:$D$532,$P131)</f>
        <v>Local</v>
      </c>
      <c r="E131" s="11" t="str">
        <f>INDEX(All!$E$2:$E$532,$P131)</f>
        <v>No</v>
      </c>
      <c r="F131" s="13">
        <f>INDEX(All!$F$2:$F$532,$P131)</f>
        <v>1716</v>
      </c>
      <c r="G131">
        <f>INDEX(All!$G$2:$G$532,$P131)</f>
        <v>1811</v>
      </c>
      <c r="H131" s="11">
        <f>IF(OR(INDEX(All!$D$2:$D$532,$P131)="Local",INDEX(All!$D$2:$D$532,$P131)="Local / LUPC"),INDEX(All!$H$2:$H$532,$P131),"")</f>
        <v>2</v>
      </c>
      <c r="I131" s="11">
        <f>IF(OR(INDEX(All!$D$2:$D$532,$P131)="Local",INDEX(All!$D$2:$D$532,$P131)="Local / LUPC"),INDEX(All!$I$2:$I$532,$P131),IF(INDEX(All!$D$2:$D$532,$P131)="Census",INDEX(All!$Y$2:$Y$532,$P131),""))</f>
        <v>12</v>
      </c>
      <c r="J131" s="11">
        <f>IF(OR(INDEX(All!$D$2:$D$532,$P131)="Local",INDEX(All!$D$2:$D$532,$P131)="Local / LUPC"),INDEX(All!$J$2:$J$532,$P131),IF(INDEX(All!$D$2:$D$532,$P131)="Census",INDEX(All!$AA$2:$AA$532,$P131),""))</f>
        <v>0</v>
      </c>
      <c r="K131" s="11">
        <f>IF(OR(INDEX(All!$D$2:$D$532,$P131)="Local",INDEX(All!$D$2:$D$532,$P131)="Local / LUPC"),INDEX(All!$K$2:$K$532,$P131),IF(INDEX(All!$D$2:$D$532,$P131)="Census",INDEX(All!$AB$2:$AB$532,$P131),""))</f>
        <v>0</v>
      </c>
      <c r="L131" s="11">
        <f>IF(OR(INDEX(All!$D$2:$D$532,$P131)="Local",INDEX(All!$D$2:$D$532,$P131)="Local / LUPC"),INDEX(All!$L$2:$L$532,$P131),IF(INDEX(All!$D$2:$D$532,$P131)="Census",INDEX(All!$AC$2:$AC$532,$P131),""))</f>
        <v>0</v>
      </c>
      <c r="M131" s="11">
        <f>IF(OR(INDEX(All!$D$2:$D$532,$P131)="Local",INDEX(All!$D$2:$D$532,$P131)="Local / LUPC"),INDEX(All!$M$2:$M$532,$P131),IF(INDEX(All!$D$2:$D$532,$P131)="Census",INDEX(All!$X$2:$X$532,$P131),""))</f>
        <v>14</v>
      </c>
      <c r="N131" s="11">
        <f>IF(OR(INDEX(All!$D$2:$D$532,$P131)="Local",INDEX(All!$D$2:$D$532,$P131)="Local / LUPC"),INDEX(All!$N$2:$N$532,$P131),"")</f>
        <v>0</v>
      </c>
      <c r="O131" s="11">
        <f>INDEX(All!$V$2:$V$532,$P131)</f>
        <v>0</v>
      </c>
      <c r="P131">
        <f>MATCH($A131&amp;"|"&amp;$B131,INDEX(All!$A$2:$A$532&amp;"|"&amp;All!$B$2:$B$532,0),0)</f>
        <v>304</v>
      </c>
    </row>
    <row r="132" spans="1:16" x14ac:dyDescent="0.2">
      <c r="A132" s="8" t="s">
        <v>387</v>
      </c>
      <c r="B132" s="9" t="s">
        <v>104</v>
      </c>
      <c r="C132" s="9" t="str">
        <f>INDEX(All!$C$2:$C$532,$P132)</f>
        <v>Eastern Maine Development Corporation (EMDC)</v>
      </c>
      <c r="D132" s="9" t="str">
        <f>INDEX(All!$D$2:$D$532,$P132)</f>
        <v>Local</v>
      </c>
      <c r="E132" s="9" t="str">
        <f>INDEX(All!$E$2:$E$532,$P132)</f>
        <v>No</v>
      </c>
      <c r="F132" s="12">
        <f>INDEX(All!$F$2:$F$532,$P132)</f>
        <v>3985</v>
      </c>
      <c r="G132">
        <f>INDEX(All!$G$2:$G$532,$P132)</f>
        <v>4070</v>
      </c>
      <c r="H132" s="9">
        <f>IF(OR(INDEX(All!$D$2:$D$532,$P132)="Local",INDEX(All!$D$2:$D$532,$P132)="Local / LUPC"),INDEX(All!$H$2:$H$532,$P132),"")</f>
        <v>6</v>
      </c>
      <c r="I132" s="9">
        <f>IF(OR(INDEX(All!$D$2:$D$532,$P132)="Local",INDEX(All!$D$2:$D$532,$P132)="Local / LUPC"),INDEX(All!$I$2:$I$532,$P132),IF(INDEX(All!$D$2:$D$532,$P132)="Census",INDEX(All!$Y$2:$Y$532,$P132),""))</f>
        <v>29</v>
      </c>
      <c r="J132" s="9">
        <f>IF(OR(INDEX(All!$D$2:$D$532,$P132)="Local",INDEX(All!$D$2:$D$532,$P132)="Local / LUPC"),INDEX(All!$J$2:$J$532,$P132),IF(INDEX(All!$D$2:$D$532,$P132)="Census",INDEX(All!$AA$2:$AA$532,$P132),""))</f>
        <v>0</v>
      </c>
      <c r="K132" s="9">
        <f>IF(OR(INDEX(All!$D$2:$D$532,$P132)="Local",INDEX(All!$D$2:$D$532,$P132)="Local / LUPC"),INDEX(All!$K$2:$K$532,$P132),IF(INDEX(All!$D$2:$D$532,$P132)="Census",INDEX(All!$AB$2:$AB$532,$P132),""))</f>
        <v>0</v>
      </c>
      <c r="L132" s="9">
        <f>IF(OR(INDEX(All!$D$2:$D$532,$P132)="Local",INDEX(All!$D$2:$D$532,$P132)="Local / LUPC"),INDEX(All!$L$2:$L$532,$P132),IF(INDEX(All!$D$2:$D$532,$P132)="Census",INDEX(All!$AC$2:$AC$532,$P132),""))</f>
        <v>0</v>
      </c>
      <c r="M132" s="9">
        <f>IF(OR(INDEX(All!$D$2:$D$532,$P132)="Local",INDEX(All!$D$2:$D$532,$P132)="Local / LUPC"),INDEX(All!$M$2:$M$532,$P132),IF(INDEX(All!$D$2:$D$532,$P132)="Census",INDEX(All!$X$2:$X$532,$P132),""))</f>
        <v>35</v>
      </c>
      <c r="N132" s="9">
        <f>IF(OR(INDEX(All!$D$2:$D$532,$P132)="Local",INDEX(All!$D$2:$D$532,$P132)="Local / LUPC"),INDEX(All!$N$2:$N$532,$P132),"")</f>
        <v>0</v>
      </c>
      <c r="O132" s="9">
        <f>INDEX(All!$V$2:$V$532,$P132)</f>
        <v>3</v>
      </c>
      <c r="P132">
        <f>MATCH($A132&amp;"|"&amp;$B132,INDEX(All!$A$2:$A$532&amp;"|"&amp;All!$B$2:$B$532,0),0)</f>
        <v>306</v>
      </c>
    </row>
    <row r="133" spans="1:16" x14ac:dyDescent="0.2">
      <c r="A133" s="10" t="s">
        <v>390</v>
      </c>
      <c r="B133" s="11" t="s">
        <v>104</v>
      </c>
      <c r="C133" s="11" t="str">
        <f>INDEX(All!$C$2:$C$532,$P133)</f>
        <v>Greater Portland Council of Governments (GPCOG)</v>
      </c>
      <c r="D133" s="11" t="str">
        <f>INDEX(All!$D$2:$D$532,$P133)</f>
        <v>Local</v>
      </c>
      <c r="E133" s="11" t="str">
        <f>INDEX(All!$E$2:$E$532,$P133)</f>
        <v>Yes</v>
      </c>
      <c r="F133" s="13">
        <f>INDEX(All!$F$2:$F$532,$P133)</f>
        <v>5766</v>
      </c>
      <c r="G133">
        <f>INDEX(All!$G$2:$G$532,$P133)</f>
        <v>5922</v>
      </c>
      <c r="H133" s="11">
        <f>IF(OR(INDEX(All!$D$2:$D$532,$P133)="Local",INDEX(All!$D$2:$D$532,$P133)="Local / LUPC"),INDEX(All!$H$2:$H$532,$P133),"")</f>
        <v>14</v>
      </c>
      <c r="I133" s="11">
        <f>IF(OR(INDEX(All!$D$2:$D$532,$P133)="Local",INDEX(All!$D$2:$D$532,$P133)="Local / LUPC"),INDEX(All!$I$2:$I$532,$P133),IF(INDEX(All!$D$2:$D$532,$P133)="Census",INDEX(All!$Y$2:$Y$532,$P133),""))</f>
        <v>19</v>
      </c>
      <c r="J133" s="11">
        <f>IF(OR(INDEX(All!$D$2:$D$532,$P133)="Local",INDEX(All!$D$2:$D$532,$P133)="Local / LUPC"),INDEX(All!$J$2:$J$532,$P133),IF(INDEX(All!$D$2:$D$532,$P133)="Census",INDEX(All!$AA$2:$AA$532,$P133),""))</f>
        <v>2</v>
      </c>
      <c r="K133" s="11">
        <f>IF(OR(INDEX(All!$D$2:$D$532,$P133)="Local",INDEX(All!$D$2:$D$532,$P133)="Local / LUPC"),INDEX(All!$K$2:$K$532,$P133),IF(INDEX(All!$D$2:$D$532,$P133)="Census",INDEX(All!$AB$2:$AB$532,$P133),""))</f>
        <v>0</v>
      </c>
      <c r="L133" s="11">
        <f>IF(OR(INDEX(All!$D$2:$D$532,$P133)="Local",INDEX(All!$D$2:$D$532,$P133)="Local / LUPC"),INDEX(All!$L$2:$L$532,$P133),IF(INDEX(All!$D$2:$D$532,$P133)="Census",INDEX(All!$AC$2:$AC$532,$P133),""))</f>
        <v>0</v>
      </c>
      <c r="M133" s="11">
        <f>IF(OR(INDEX(All!$D$2:$D$532,$P133)="Local",INDEX(All!$D$2:$D$532,$P133)="Local / LUPC"),INDEX(All!$M$2:$M$532,$P133),IF(INDEX(All!$D$2:$D$532,$P133)="Census",INDEX(All!$X$2:$X$532,$P133),""))</f>
        <v>35</v>
      </c>
      <c r="N133" s="11">
        <f>IF(OR(INDEX(All!$D$2:$D$532,$P133)="Local",INDEX(All!$D$2:$D$532,$P133)="Local / LUPC"),INDEX(All!$N$2:$N$532,$P133),"")</f>
        <v>0</v>
      </c>
      <c r="O133" s="11">
        <f>INDEX(All!$V$2:$V$532,$P133)</f>
        <v>0</v>
      </c>
      <c r="P133">
        <f>MATCH($A133&amp;"|"&amp;$B133,INDEX(All!$A$2:$A$532&amp;"|"&amp;All!$B$2:$B$532,0),0)</f>
        <v>309</v>
      </c>
    </row>
    <row r="134" spans="1:16" x14ac:dyDescent="0.2">
      <c r="A134" s="8" t="s">
        <v>392</v>
      </c>
      <c r="B134" s="9" t="s">
        <v>79</v>
      </c>
      <c r="C134" s="9" t="str">
        <f>INDEX(All!$C$2:$C$532,$P134)</f>
        <v>Kennebec Valley Council of Governments (KVCOG)</v>
      </c>
      <c r="D134" s="9" t="str">
        <f>INDEX(All!$D$2:$D$532,$P134)</f>
        <v>Local</v>
      </c>
      <c r="E134" s="9" t="str">
        <f>INDEX(All!$E$2:$E$532,$P134)</f>
        <v>No</v>
      </c>
      <c r="F134" s="12">
        <f>INDEX(All!$F$2:$F$532,$P134)</f>
        <v>686</v>
      </c>
      <c r="G134">
        <f>INDEX(All!$G$2:$G$532,$P134)</f>
        <v>766</v>
      </c>
      <c r="H134" s="9">
        <f>IF(OR(INDEX(All!$D$2:$D$532,$P134)="Local",INDEX(All!$D$2:$D$532,$P134)="Local / LUPC"),INDEX(All!$H$2:$H$532,$P134),"")</f>
        <v>0</v>
      </c>
      <c r="I134" s="9">
        <f>IF(OR(INDEX(All!$D$2:$D$532,$P134)="Local",INDEX(All!$D$2:$D$532,$P134)="Local / LUPC"),INDEX(All!$I$2:$I$532,$P134),IF(INDEX(All!$D$2:$D$532,$P134)="Census",INDEX(All!$Y$2:$Y$532,$P134),""))</f>
        <v>4</v>
      </c>
      <c r="J134" s="9">
        <f>IF(OR(INDEX(All!$D$2:$D$532,$P134)="Local",INDEX(All!$D$2:$D$532,$P134)="Local / LUPC"),INDEX(All!$J$2:$J$532,$P134),IF(INDEX(All!$D$2:$D$532,$P134)="Census",INDEX(All!$AA$2:$AA$532,$P134),""))</f>
        <v>2</v>
      </c>
      <c r="K134" s="9">
        <f>IF(OR(INDEX(All!$D$2:$D$532,$P134)="Local",INDEX(All!$D$2:$D$532,$P134)="Local / LUPC"),INDEX(All!$K$2:$K$532,$P134),IF(INDEX(All!$D$2:$D$532,$P134)="Census",INDEX(All!$AB$2:$AB$532,$P134),""))</f>
        <v>0</v>
      </c>
      <c r="L134" s="9">
        <f>IF(OR(INDEX(All!$D$2:$D$532,$P134)="Local",INDEX(All!$D$2:$D$532,$P134)="Local / LUPC"),INDEX(All!$L$2:$L$532,$P134),IF(INDEX(All!$D$2:$D$532,$P134)="Census",INDEX(All!$AC$2:$AC$532,$P134),""))</f>
        <v>0</v>
      </c>
      <c r="M134" s="9">
        <f>IF(OR(INDEX(All!$D$2:$D$532,$P134)="Local",INDEX(All!$D$2:$D$532,$P134)="Local / LUPC"),INDEX(All!$M$2:$M$532,$P134),IF(INDEX(All!$D$2:$D$532,$P134)="Census",INDEX(All!$X$2:$X$532,$P134),""))</f>
        <v>6</v>
      </c>
      <c r="N134" s="9">
        <f>IF(OR(INDEX(All!$D$2:$D$532,$P134)="Local",INDEX(All!$D$2:$D$532,$P134)="Local / LUPC"),INDEX(All!$N$2:$N$532,$P134),"")</f>
        <v>0</v>
      </c>
      <c r="O134" s="9">
        <f>INDEX(All!$V$2:$V$532,$P134)</f>
        <v>0</v>
      </c>
      <c r="P134">
        <f>MATCH($A134&amp;"|"&amp;$B134,INDEX(All!$A$2:$A$532&amp;"|"&amp;All!$B$2:$B$532,0),0)</f>
        <v>311</v>
      </c>
    </row>
    <row r="135" spans="1:16" x14ac:dyDescent="0.2">
      <c r="A135" s="10" t="s">
        <v>397</v>
      </c>
      <c r="B135" s="11" t="s">
        <v>70</v>
      </c>
      <c r="C135" s="11" t="str">
        <f>INDEX(All!$C$2:$C$532,$P135)</f>
        <v>Lincoln County Regional Planning Commission (LCRPC)</v>
      </c>
      <c r="D135" s="11" t="str">
        <f>INDEX(All!$D$2:$D$532,$P135)</f>
        <v>Local</v>
      </c>
      <c r="E135" s="11" t="str">
        <f>INDEX(All!$E$2:$E$532,$P135)</f>
        <v>No</v>
      </c>
      <c r="F135" s="13">
        <f>INDEX(All!$F$2:$F$532,$P135)</f>
        <v>1913</v>
      </c>
      <c r="G135">
        <f>INDEX(All!$G$2:$G$532,$P135)</f>
        <v>1911</v>
      </c>
      <c r="H135" s="11">
        <f>IF(OR(INDEX(All!$D$2:$D$532,$P135)="Local",INDEX(All!$D$2:$D$532,$P135)="Local / LUPC"),INDEX(All!$H$2:$H$532,$P135),"")</f>
        <v>1</v>
      </c>
      <c r="I135" s="11">
        <f>IF(OR(INDEX(All!$D$2:$D$532,$P135)="Local",INDEX(All!$D$2:$D$532,$P135)="Local / LUPC"),INDEX(All!$I$2:$I$532,$P135),IF(INDEX(All!$D$2:$D$532,$P135)="Census",INDEX(All!$Y$2:$Y$532,$P135),""))</f>
        <v>11</v>
      </c>
      <c r="J135" s="11">
        <f>IF(OR(INDEX(All!$D$2:$D$532,$P135)="Local",INDEX(All!$D$2:$D$532,$P135)="Local / LUPC"),INDEX(All!$J$2:$J$532,$P135),IF(INDEX(All!$D$2:$D$532,$P135)="Census",INDEX(All!$AA$2:$AA$532,$P135),""))</f>
        <v>0</v>
      </c>
      <c r="K135" s="11">
        <f>IF(OR(INDEX(All!$D$2:$D$532,$P135)="Local",INDEX(All!$D$2:$D$532,$P135)="Local / LUPC"),INDEX(All!$K$2:$K$532,$P135),IF(INDEX(All!$D$2:$D$532,$P135)="Census",INDEX(All!$AB$2:$AB$532,$P135),""))</f>
        <v>0</v>
      </c>
      <c r="L135" s="11">
        <f>IF(OR(INDEX(All!$D$2:$D$532,$P135)="Local",INDEX(All!$D$2:$D$532,$P135)="Local / LUPC"),INDEX(All!$L$2:$L$532,$P135),IF(INDEX(All!$D$2:$D$532,$P135)="Census",INDEX(All!$AC$2:$AC$532,$P135),""))</f>
        <v>0</v>
      </c>
      <c r="M135" s="11">
        <f>IF(OR(INDEX(All!$D$2:$D$532,$P135)="Local",INDEX(All!$D$2:$D$532,$P135)="Local / LUPC"),INDEX(All!$M$2:$M$532,$P135),IF(INDEX(All!$D$2:$D$532,$P135)="Census",INDEX(All!$X$2:$X$532,$P135),""))</f>
        <v>12</v>
      </c>
      <c r="N135" s="11">
        <f>IF(OR(INDEX(All!$D$2:$D$532,$P135)="Local",INDEX(All!$D$2:$D$532,$P135)="Local / LUPC"),INDEX(All!$N$2:$N$532,$P135),"")</f>
        <v>0</v>
      </c>
      <c r="O135" s="11">
        <f>INDEX(All!$V$2:$V$532,$P135)</f>
        <v>0</v>
      </c>
      <c r="P135">
        <f>MATCH($A135&amp;"|"&amp;$B135,INDEX(All!$A$2:$A$532&amp;"|"&amp;All!$B$2:$B$532,0),0)</f>
        <v>316</v>
      </c>
    </row>
    <row r="136" spans="1:16" x14ac:dyDescent="0.2">
      <c r="A136" s="8" t="s">
        <v>400</v>
      </c>
      <c r="B136" s="9" t="s">
        <v>77</v>
      </c>
      <c r="C136" s="9" t="str">
        <f>INDEX(All!$C$2:$C$532,$P136)</f>
        <v>Androscoggin Valley Council of Governments (AVCOG)</v>
      </c>
      <c r="D136" s="9" t="str">
        <f>INDEX(All!$D$2:$D$532,$P136)</f>
        <v>Local</v>
      </c>
      <c r="E136" s="9" t="str">
        <f>INDEX(All!$E$2:$E$532,$P136)</f>
        <v>No</v>
      </c>
      <c r="F136" s="12">
        <f>INDEX(All!$F$2:$F$532,$P136)</f>
        <v>177</v>
      </c>
      <c r="G136">
        <f>INDEX(All!$G$2:$G$532,$P136)</f>
        <v>427</v>
      </c>
      <c r="H136" s="9">
        <f>IF(OR(INDEX(All!$D$2:$D$532,$P136)="Local",INDEX(All!$D$2:$D$532,$P136)="Local / LUPC"),INDEX(All!$H$2:$H$532,$P136),"")</f>
        <v>2</v>
      </c>
      <c r="I136" s="9">
        <f>IF(OR(INDEX(All!$D$2:$D$532,$P136)="Local",INDEX(All!$D$2:$D$532,$P136)="Local / LUPC"),INDEX(All!$I$2:$I$532,$P136),IF(INDEX(All!$D$2:$D$532,$P136)="Census",INDEX(All!$Y$2:$Y$532,$P136),""))</f>
        <v>16</v>
      </c>
      <c r="J136" s="9">
        <f>IF(OR(INDEX(All!$D$2:$D$532,$P136)="Local",INDEX(All!$D$2:$D$532,$P136)="Local / LUPC"),INDEX(All!$J$2:$J$532,$P136),IF(INDEX(All!$D$2:$D$532,$P136)="Census",INDEX(All!$AA$2:$AA$532,$P136),""))</f>
        <v>2</v>
      </c>
      <c r="K136" s="9">
        <f>IF(OR(INDEX(All!$D$2:$D$532,$P136)="Local",INDEX(All!$D$2:$D$532,$P136)="Local / LUPC"),INDEX(All!$K$2:$K$532,$P136),IF(INDEX(All!$D$2:$D$532,$P136)="Census",INDEX(All!$AB$2:$AB$532,$P136),""))</f>
        <v>3</v>
      </c>
      <c r="L136" s="9">
        <f>IF(OR(INDEX(All!$D$2:$D$532,$P136)="Local",INDEX(All!$D$2:$D$532,$P136)="Local / LUPC"),INDEX(All!$L$2:$L$532,$P136),IF(INDEX(All!$D$2:$D$532,$P136)="Census",INDEX(All!$AC$2:$AC$532,$P136),""))</f>
        <v>0</v>
      </c>
      <c r="M136" s="9">
        <f>IF(OR(INDEX(All!$D$2:$D$532,$P136)="Local",INDEX(All!$D$2:$D$532,$P136)="Local / LUPC"),INDEX(All!$M$2:$M$532,$P136),IF(INDEX(All!$D$2:$D$532,$P136)="Census",INDEX(All!$X$2:$X$532,$P136),""))</f>
        <v>23</v>
      </c>
      <c r="N136" s="9">
        <f>IF(OR(INDEX(All!$D$2:$D$532,$P136)="Local",INDEX(All!$D$2:$D$532,$P136)="Local / LUPC"),INDEX(All!$N$2:$N$532,$P136),"")</f>
        <v>0</v>
      </c>
      <c r="O136" s="9">
        <f>INDEX(All!$V$2:$V$532,$P136)</f>
        <v>0</v>
      </c>
      <c r="P136">
        <f>MATCH($A136&amp;"|"&amp;$B136,INDEX(All!$A$2:$A$532&amp;"|"&amp;All!$B$2:$B$532,0),0)</f>
        <v>319</v>
      </c>
    </row>
    <row r="137" spans="1:16" x14ac:dyDescent="0.2">
      <c r="A137" s="10" t="s">
        <v>401</v>
      </c>
      <c r="B137" s="11" t="s">
        <v>70</v>
      </c>
      <c r="C137" s="11" t="str">
        <f>INDEX(All!$C$2:$C$532,$P137)</f>
        <v>Lincoln County Regional Planning Commission (LCRPC)</v>
      </c>
      <c r="D137" s="11" t="str">
        <f>INDEX(All!$D$2:$D$532,$P137)</f>
        <v>Local</v>
      </c>
      <c r="E137" s="11" t="str">
        <f>INDEX(All!$E$2:$E$532,$P137)</f>
        <v>No</v>
      </c>
      <c r="F137" s="13">
        <f>INDEX(All!$F$2:$F$532,$P137)</f>
        <v>1906</v>
      </c>
      <c r="G137">
        <f>INDEX(All!$G$2:$G$532,$P137)</f>
        <v>1891</v>
      </c>
      <c r="H137" s="11">
        <f>IF(OR(INDEX(All!$D$2:$D$532,$P137)="Local",INDEX(All!$D$2:$D$532,$P137)="Local / LUPC"),INDEX(All!$H$2:$H$532,$P137),"")</f>
        <v>0</v>
      </c>
      <c r="I137" s="11">
        <f>IF(OR(INDEX(All!$D$2:$D$532,$P137)="Local",INDEX(All!$D$2:$D$532,$P137)="Local / LUPC"),INDEX(All!$I$2:$I$532,$P137),IF(INDEX(All!$D$2:$D$532,$P137)="Census",INDEX(All!$Y$2:$Y$532,$P137),""))</f>
        <v>13</v>
      </c>
      <c r="J137" s="11">
        <f>IF(OR(INDEX(All!$D$2:$D$532,$P137)="Local",INDEX(All!$D$2:$D$532,$P137)="Local / LUPC"),INDEX(All!$J$2:$J$532,$P137),IF(INDEX(All!$D$2:$D$532,$P137)="Census",INDEX(All!$AA$2:$AA$532,$P137),""))</f>
        <v>0</v>
      </c>
      <c r="K137" s="11">
        <f>IF(OR(INDEX(All!$D$2:$D$532,$P137)="Local",INDEX(All!$D$2:$D$532,$P137)="Local / LUPC"),INDEX(All!$K$2:$K$532,$P137),IF(INDEX(All!$D$2:$D$532,$P137)="Census",INDEX(All!$AB$2:$AB$532,$P137),""))</f>
        <v>0</v>
      </c>
      <c r="L137" s="11">
        <f>IF(OR(INDEX(All!$D$2:$D$532,$P137)="Local",INDEX(All!$D$2:$D$532,$P137)="Local / LUPC"),INDEX(All!$L$2:$L$532,$P137),IF(INDEX(All!$D$2:$D$532,$P137)="Census",INDEX(All!$AC$2:$AC$532,$P137),""))</f>
        <v>0</v>
      </c>
      <c r="M137" s="11">
        <f>IF(OR(INDEX(All!$D$2:$D$532,$P137)="Local",INDEX(All!$D$2:$D$532,$P137)="Local / LUPC"),INDEX(All!$M$2:$M$532,$P137),IF(INDEX(All!$D$2:$D$532,$P137)="Census",INDEX(All!$X$2:$X$532,$P137),""))</f>
        <v>13</v>
      </c>
      <c r="N137" s="11">
        <f>IF(OR(INDEX(All!$D$2:$D$532,$P137)="Local",INDEX(All!$D$2:$D$532,$P137)="Local / LUPC"),INDEX(All!$N$2:$N$532,$P137),"")</f>
        <v>0</v>
      </c>
      <c r="O137" s="11">
        <f>INDEX(All!$V$2:$V$532,$P137)</f>
        <v>7</v>
      </c>
      <c r="P137">
        <f>MATCH($A137&amp;"|"&amp;$B137,INDEX(All!$A$2:$A$532&amp;"|"&amp;All!$B$2:$B$532,0),0)</f>
        <v>320</v>
      </c>
    </row>
    <row r="138" spans="1:16" x14ac:dyDescent="0.2">
      <c r="A138" s="8" t="s">
        <v>402</v>
      </c>
      <c r="B138" s="9" t="s">
        <v>79</v>
      </c>
      <c r="C138" s="9" t="str">
        <f>INDEX(All!$C$2:$C$532,$P138)</f>
        <v>Kennebec Valley Council of Governments (KVCOG)</v>
      </c>
      <c r="D138" s="9" t="str">
        <f>INDEX(All!$D$2:$D$532,$P138)</f>
        <v>Local</v>
      </c>
      <c r="E138" s="9" t="str">
        <f>INDEX(All!$E$2:$E$532,$P138)</f>
        <v>No</v>
      </c>
      <c r="F138" s="12">
        <f>INDEX(All!$F$2:$F$532,$P138)</f>
        <v>3288</v>
      </c>
      <c r="G138">
        <f>INDEX(All!$G$2:$G$532,$P138)</f>
        <v>3306</v>
      </c>
      <c r="H138" s="9">
        <f>IF(OR(INDEX(All!$D$2:$D$532,$P138)="Local",INDEX(All!$D$2:$D$532,$P138)="Local / LUPC"),INDEX(All!$H$2:$H$532,$P138),"")</f>
        <v>7</v>
      </c>
      <c r="I138" s="9">
        <f>IF(OR(INDEX(All!$D$2:$D$532,$P138)="Local",INDEX(All!$D$2:$D$532,$P138)="Local / LUPC"),INDEX(All!$I$2:$I$532,$P138),IF(INDEX(All!$D$2:$D$532,$P138)="Census",INDEX(All!$Y$2:$Y$532,$P138),""))</f>
        <v>8</v>
      </c>
      <c r="J138" s="9">
        <f>IF(OR(INDEX(All!$D$2:$D$532,$P138)="Local",INDEX(All!$D$2:$D$532,$P138)="Local / LUPC"),INDEX(All!$J$2:$J$532,$P138),IF(INDEX(All!$D$2:$D$532,$P138)="Census",INDEX(All!$AA$2:$AA$532,$P138),""))</f>
        <v>0</v>
      </c>
      <c r="K138" s="9">
        <f>IF(OR(INDEX(All!$D$2:$D$532,$P138)="Local",INDEX(All!$D$2:$D$532,$P138)="Local / LUPC"),INDEX(All!$K$2:$K$532,$P138),IF(INDEX(All!$D$2:$D$532,$P138)="Census",INDEX(All!$AB$2:$AB$532,$P138),""))</f>
        <v>0</v>
      </c>
      <c r="L138" s="9">
        <f>IF(OR(INDEX(All!$D$2:$D$532,$P138)="Local",INDEX(All!$D$2:$D$532,$P138)="Local / LUPC"),INDEX(All!$L$2:$L$532,$P138),IF(INDEX(All!$D$2:$D$532,$P138)="Census",INDEX(All!$AC$2:$AC$532,$P138),""))</f>
        <v>0</v>
      </c>
      <c r="M138" s="9">
        <f>IF(OR(INDEX(All!$D$2:$D$532,$P138)="Local",INDEX(All!$D$2:$D$532,$P138)="Local / LUPC"),INDEX(All!$M$2:$M$532,$P138),IF(INDEX(All!$D$2:$D$532,$P138)="Census",INDEX(All!$X$2:$X$532,$P138),""))</f>
        <v>15</v>
      </c>
      <c r="N138" s="9">
        <f>IF(OR(INDEX(All!$D$2:$D$532,$P138)="Local",INDEX(All!$D$2:$D$532,$P138)="Local / LUPC"),INDEX(All!$N$2:$N$532,$P138),"")</f>
        <v>0</v>
      </c>
      <c r="O138" s="9">
        <f>INDEX(All!$V$2:$V$532,$P138)</f>
        <v>1</v>
      </c>
      <c r="P138">
        <f>MATCH($A138&amp;"|"&amp;$B138,INDEX(All!$A$2:$A$532&amp;"|"&amp;All!$B$2:$B$532,0),0)</f>
        <v>321</v>
      </c>
    </row>
    <row r="139" spans="1:16" x14ac:dyDescent="0.2">
      <c r="A139" s="10" t="s">
        <v>403</v>
      </c>
      <c r="B139" s="11" t="s">
        <v>59</v>
      </c>
      <c r="C139" s="11" t="str">
        <f>INDEX(All!$C$2:$C$532,$P139)</f>
        <v>Southern Maine Planning and Development Commission (SMPDC)</v>
      </c>
      <c r="D139" s="11" t="str">
        <f>INDEX(All!$D$2:$D$532,$P139)</f>
        <v>Local</v>
      </c>
      <c r="E139" s="11" t="str">
        <f>INDEX(All!$E$2:$E$532,$P139)</f>
        <v>Yes</v>
      </c>
      <c r="F139" s="13">
        <f>INDEX(All!$F$2:$F$532,$P139)</f>
        <v>5129</v>
      </c>
      <c r="G139">
        <f>INDEX(All!$G$2:$G$532,$P139)</f>
        <v>5297</v>
      </c>
      <c r="H139" s="11">
        <f>IF(OR(INDEX(All!$D$2:$D$532,$P139)="Local",INDEX(All!$D$2:$D$532,$P139)="Local / LUPC"),INDEX(All!$H$2:$H$532,$P139),"")</f>
        <v>9</v>
      </c>
      <c r="I139" s="11">
        <f>IF(OR(INDEX(All!$D$2:$D$532,$P139)="Local",INDEX(All!$D$2:$D$532,$P139)="Local / LUPC"),INDEX(All!$I$2:$I$532,$P139),IF(INDEX(All!$D$2:$D$532,$P139)="Census",INDEX(All!$Y$2:$Y$532,$P139),""))</f>
        <v>17</v>
      </c>
      <c r="J139" s="11">
        <f>IF(OR(INDEX(All!$D$2:$D$532,$P139)="Local",INDEX(All!$D$2:$D$532,$P139)="Local / LUPC"),INDEX(All!$J$2:$J$532,$P139),IF(INDEX(All!$D$2:$D$532,$P139)="Census",INDEX(All!$AA$2:$AA$532,$P139),""))</f>
        <v>0</v>
      </c>
      <c r="K139" s="11">
        <f>IF(OR(INDEX(All!$D$2:$D$532,$P139)="Local",INDEX(All!$D$2:$D$532,$P139)="Local / LUPC"),INDEX(All!$K$2:$K$532,$P139),IF(INDEX(All!$D$2:$D$532,$P139)="Census",INDEX(All!$AB$2:$AB$532,$P139),""))</f>
        <v>0</v>
      </c>
      <c r="L139" s="11">
        <f>IF(OR(INDEX(All!$D$2:$D$532,$P139)="Local",INDEX(All!$D$2:$D$532,$P139)="Local / LUPC"),INDEX(All!$L$2:$L$532,$P139),IF(INDEX(All!$D$2:$D$532,$P139)="Census",INDEX(All!$AC$2:$AC$532,$P139),""))</f>
        <v>2</v>
      </c>
      <c r="M139" s="11">
        <f>IF(OR(INDEX(All!$D$2:$D$532,$P139)="Local",INDEX(All!$D$2:$D$532,$P139)="Local / LUPC"),INDEX(All!$M$2:$M$532,$P139),IF(INDEX(All!$D$2:$D$532,$P139)="Census",INDEX(All!$X$2:$X$532,$P139),""))</f>
        <v>28</v>
      </c>
      <c r="N139" s="11">
        <f>IF(OR(INDEX(All!$D$2:$D$532,$P139)="Local",INDEX(All!$D$2:$D$532,$P139)="Local / LUPC"),INDEX(All!$N$2:$N$532,$P139),"")</f>
        <v>0</v>
      </c>
      <c r="O139" s="11">
        <f>INDEX(All!$V$2:$V$532,$P139)</f>
        <v>4</v>
      </c>
      <c r="P139">
        <f>MATCH($A139&amp;"|"&amp;$B139,INDEX(All!$A$2:$A$532&amp;"|"&amp;All!$B$2:$B$532,0),0)</f>
        <v>322</v>
      </c>
    </row>
    <row r="140" spans="1:16" x14ac:dyDescent="0.2">
      <c r="A140" s="8" t="s">
        <v>405</v>
      </c>
      <c r="B140" s="9" t="s">
        <v>83</v>
      </c>
      <c r="C140" s="9" t="str">
        <f>INDEX(All!$C$2:$C$532,$P140)</f>
        <v>Midcoast Council of Governments (MCOG)</v>
      </c>
      <c r="D140" s="9" t="str">
        <f>INDEX(All!$D$2:$D$532,$P140)</f>
        <v>Local</v>
      </c>
      <c r="E140" s="9" t="str">
        <f>INDEX(All!$E$2:$E$532,$P140)</f>
        <v>No</v>
      </c>
      <c r="F140" s="12">
        <f>INDEX(All!$F$2:$F$532,$P140)</f>
        <v>480</v>
      </c>
      <c r="G140">
        <f>INDEX(All!$G$2:$G$532,$P140)</f>
        <v>426</v>
      </c>
      <c r="H140" s="9">
        <f>IF(OR(INDEX(All!$D$2:$D$532,$P140)="Local",INDEX(All!$D$2:$D$532,$P140)="Local / LUPC"),INDEX(All!$H$2:$H$532,$P140),"")</f>
        <v>1</v>
      </c>
      <c r="I140" s="9">
        <f>IF(OR(INDEX(All!$D$2:$D$532,$P140)="Local",INDEX(All!$D$2:$D$532,$P140)="Local / LUPC"),INDEX(All!$I$2:$I$532,$P140),IF(INDEX(All!$D$2:$D$532,$P140)="Census",INDEX(All!$Y$2:$Y$532,$P140),""))</f>
        <v>3</v>
      </c>
      <c r="J140" s="9">
        <f>IF(OR(INDEX(All!$D$2:$D$532,$P140)="Local",INDEX(All!$D$2:$D$532,$P140)="Local / LUPC"),INDEX(All!$J$2:$J$532,$P140),IF(INDEX(All!$D$2:$D$532,$P140)="Census",INDEX(All!$AA$2:$AA$532,$P140),""))</f>
        <v>0</v>
      </c>
      <c r="K140" s="9">
        <f>IF(OR(INDEX(All!$D$2:$D$532,$P140)="Local",INDEX(All!$D$2:$D$532,$P140)="Local / LUPC"),INDEX(All!$K$2:$K$532,$P140),IF(INDEX(All!$D$2:$D$532,$P140)="Census",INDEX(All!$AB$2:$AB$532,$P140),""))</f>
        <v>0</v>
      </c>
      <c r="L140" s="9">
        <f>IF(OR(INDEX(All!$D$2:$D$532,$P140)="Local",INDEX(All!$D$2:$D$532,$P140)="Local / LUPC"),INDEX(All!$L$2:$L$532,$P140),IF(INDEX(All!$D$2:$D$532,$P140)="Census",INDEX(All!$AC$2:$AC$532,$P140),""))</f>
        <v>0</v>
      </c>
      <c r="M140" s="9">
        <f>IF(OR(INDEX(All!$D$2:$D$532,$P140)="Local",INDEX(All!$D$2:$D$532,$P140)="Local / LUPC"),INDEX(All!$M$2:$M$532,$P140),IF(INDEX(All!$D$2:$D$532,$P140)="Census",INDEX(All!$X$2:$X$532,$P140),""))</f>
        <v>4</v>
      </c>
      <c r="N140" s="9">
        <f>IF(OR(INDEX(All!$D$2:$D$532,$P140)="Local",INDEX(All!$D$2:$D$532,$P140)="Local / LUPC"),INDEX(All!$N$2:$N$532,$P140),"")</f>
        <v>0</v>
      </c>
      <c r="O140" s="9">
        <f>INDEX(All!$V$2:$V$532,$P140)</f>
        <v>0</v>
      </c>
      <c r="P140">
        <f>MATCH($A140&amp;"|"&amp;$B140,INDEX(All!$A$2:$A$532&amp;"|"&amp;All!$B$2:$B$532,0),0)</f>
        <v>324</v>
      </c>
    </row>
    <row r="141" spans="1:16" x14ac:dyDescent="0.2">
      <c r="A141" s="10" t="s">
        <v>409</v>
      </c>
      <c r="B141" s="11" t="s">
        <v>104</v>
      </c>
      <c r="C141" s="11" t="str">
        <f>INDEX(All!$C$2:$C$532,$P141)</f>
        <v>Greater Portland Council of Governments (GPCOG)</v>
      </c>
      <c r="D141" s="11" t="str">
        <f>INDEX(All!$D$2:$D$532,$P141)</f>
        <v>Local</v>
      </c>
      <c r="E141" s="11" t="str">
        <f>INDEX(All!$E$2:$E$532,$P141)</f>
        <v>Yes</v>
      </c>
      <c r="F141" s="13">
        <f>INDEX(All!$F$2:$F$532,$P141)</f>
        <v>4240</v>
      </c>
      <c r="G141">
        <f>INDEX(All!$G$2:$G$532,$P141)</f>
        <v>4376</v>
      </c>
      <c r="H141" s="11">
        <f>IF(OR(INDEX(All!$D$2:$D$532,$P141)="Local",INDEX(All!$D$2:$D$532,$P141)="Local / LUPC"),INDEX(All!$H$2:$H$532,$P141),"")</f>
        <v>2</v>
      </c>
      <c r="I141" s="11">
        <f>IF(OR(INDEX(All!$D$2:$D$532,$P141)="Local",INDEX(All!$D$2:$D$532,$P141)="Local / LUPC"),INDEX(All!$I$2:$I$532,$P141),IF(INDEX(All!$D$2:$D$532,$P141)="Census",INDEX(All!$Y$2:$Y$532,$P141),""))</f>
        <v>18</v>
      </c>
      <c r="J141" s="11">
        <f>IF(OR(INDEX(All!$D$2:$D$532,$P141)="Local",INDEX(All!$D$2:$D$532,$P141)="Local / LUPC"),INDEX(All!$J$2:$J$532,$P141),IF(INDEX(All!$D$2:$D$532,$P141)="Census",INDEX(All!$AA$2:$AA$532,$P141),""))</f>
        <v>0</v>
      </c>
      <c r="K141" s="11">
        <f>IF(OR(INDEX(All!$D$2:$D$532,$P141)="Local",INDEX(All!$D$2:$D$532,$P141)="Local / LUPC"),INDEX(All!$K$2:$K$532,$P141),IF(INDEX(All!$D$2:$D$532,$P141)="Census",INDEX(All!$AB$2:$AB$532,$P141),""))</f>
        <v>0</v>
      </c>
      <c r="L141" s="11">
        <f>IF(OR(INDEX(All!$D$2:$D$532,$P141)="Local",INDEX(All!$D$2:$D$532,$P141)="Local / LUPC"),INDEX(All!$L$2:$L$532,$P141),IF(INDEX(All!$D$2:$D$532,$P141)="Census",INDEX(All!$AC$2:$AC$532,$P141),""))</f>
        <v>0</v>
      </c>
      <c r="M141" s="11">
        <f>IF(OR(INDEX(All!$D$2:$D$532,$P141)="Local",INDEX(All!$D$2:$D$532,$P141)="Local / LUPC"),INDEX(All!$M$2:$M$532,$P141),IF(INDEX(All!$D$2:$D$532,$P141)="Census",INDEX(All!$X$2:$X$532,$P141),""))</f>
        <v>20</v>
      </c>
      <c r="N141" s="11">
        <f>IF(OR(INDEX(All!$D$2:$D$532,$P141)="Local",INDEX(All!$D$2:$D$532,$P141)="Local / LUPC"),INDEX(All!$N$2:$N$532,$P141),"")</f>
        <v>0</v>
      </c>
      <c r="O141" s="11">
        <f>INDEX(All!$V$2:$V$532,$P141)</f>
        <v>0</v>
      </c>
      <c r="P141">
        <f>MATCH($A141&amp;"|"&amp;$B141,INDEX(All!$A$2:$A$532&amp;"|"&amp;All!$B$2:$B$532,0),0)</f>
        <v>328</v>
      </c>
    </row>
    <row r="142" spans="1:16" x14ac:dyDescent="0.2">
      <c r="A142" s="8" t="s">
        <v>413</v>
      </c>
      <c r="B142" s="9" t="s">
        <v>116</v>
      </c>
      <c r="C142" s="9" t="str">
        <f>INDEX(All!$C$2:$C$532,$P142)</f>
        <v>Midcoast Council of Governments (MCOG)</v>
      </c>
      <c r="D142" s="9" t="str">
        <f>INDEX(All!$D$2:$D$532,$P142)</f>
        <v>Local</v>
      </c>
      <c r="E142" s="9" t="str">
        <f>INDEX(All!$E$2:$E$532,$P142)</f>
        <v>No</v>
      </c>
      <c r="F142" s="12">
        <f>INDEX(All!$F$2:$F$532,$P142)</f>
        <v>1621</v>
      </c>
      <c r="G142">
        <f>INDEX(All!$G$2:$G$532,$P142)</f>
        <v>1627</v>
      </c>
      <c r="H142" s="9">
        <f>IF(OR(INDEX(All!$D$2:$D$532,$P142)="Local",INDEX(All!$D$2:$D$532,$P142)="Local / LUPC"),INDEX(All!$H$2:$H$532,$P142),"")</f>
        <v>0</v>
      </c>
      <c r="I142" s="9">
        <f>IF(OR(INDEX(All!$D$2:$D$532,$P142)="Local",INDEX(All!$D$2:$D$532,$P142)="Local / LUPC"),INDEX(All!$I$2:$I$532,$P142),IF(INDEX(All!$D$2:$D$532,$P142)="Census",INDEX(All!$Y$2:$Y$532,$P142),""))</f>
        <v>9</v>
      </c>
      <c r="J142" s="9">
        <f>IF(OR(INDEX(All!$D$2:$D$532,$P142)="Local",INDEX(All!$D$2:$D$532,$P142)="Local / LUPC"),INDEX(All!$J$2:$J$532,$P142),IF(INDEX(All!$D$2:$D$532,$P142)="Census",INDEX(All!$AA$2:$AA$532,$P142),""))</f>
        <v>0</v>
      </c>
      <c r="K142" s="9">
        <f>IF(OR(INDEX(All!$D$2:$D$532,$P142)="Local",INDEX(All!$D$2:$D$532,$P142)="Local / LUPC"),INDEX(All!$K$2:$K$532,$P142),IF(INDEX(All!$D$2:$D$532,$P142)="Census",INDEX(All!$AB$2:$AB$532,$P142),""))</f>
        <v>0</v>
      </c>
      <c r="L142" s="9">
        <f>IF(OR(INDEX(All!$D$2:$D$532,$P142)="Local",INDEX(All!$D$2:$D$532,$P142)="Local / LUPC"),INDEX(All!$L$2:$L$532,$P142),IF(INDEX(All!$D$2:$D$532,$P142)="Census",INDEX(All!$AC$2:$AC$532,$P142),""))</f>
        <v>0</v>
      </c>
      <c r="M142" s="9">
        <f>IF(OR(INDEX(All!$D$2:$D$532,$P142)="Local",INDEX(All!$D$2:$D$532,$P142)="Local / LUPC"),INDEX(All!$M$2:$M$532,$P142),IF(INDEX(All!$D$2:$D$532,$P142)="Census",INDEX(All!$X$2:$X$532,$P142),""))</f>
        <v>9</v>
      </c>
      <c r="N142" s="9">
        <f>IF(OR(INDEX(All!$D$2:$D$532,$P142)="Local",INDEX(All!$D$2:$D$532,$P142)="Local / LUPC"),INDEX(All!$N$2:$N$532,$P142),"")</f>
        <v>0</v>
      </c>
      <c r="O142" s="9">
        <f>INDEX(All!$V$2:$V$532,$P142)</f>
        <v>2</v>
      </c>
      <c r="P142">
        <f>MATCH($A142&amp;"|"&amp;$B142,INDEX(All!$A$2:$A$532&amp;"|"&amp;All!$B$2:$B$532,0),0)</f>
        <v>332</v>
      </c>
    </row>
    <row r="143" spans="1:16" x14ac:dyDescent="0.2">
      <c r="A143" s="10" t="s">
        <v>418</v>
      </c>
      <c r="B143" s="11" t="s">
        <v>77</v>
      </c>
      <c r="C143" s="11" t="str">
        <f>INDEX(All!$C$2:$C$532,$P143)</f>
        <v>Androscoggin Valley Council of Governments (AVCOG)</v>
      </c>
      <c r="D143" s="11" t="str">
        <f>INDEX(All!$D$2:$D$532,$P143)</f>
        <v>Local</v>
      </c>
      <c r="E143" s="11" t="str">
        <f>INDEX(All!$E$2:$E$532,$P143)</f>
        <v>Yes</v>
      </c>
      <c r="F143" s="13">
        <f>INDEX(All!$F$2:$F$532,$P143)</f>
        <v>5228</v>
      </c>
      <c r="G143">
        <f>INDEX(All!$G$2:$G$532,$P143)</f>
        <v>5322</v>
      </c>
      <c r="H143" s="11">
        <f>IF(OR(INDEX(All!$D$2:$D$532,$P143)="Local",INDEX(All!$D$2:$D$532,$P143)="Local / LUPC"),INDEX(All!$H$2:$H$532,$P143),"")</f>
        <v>0</v>
      </c>
      <c r="I143" s="11">
        <f>IF(OR(INDEX(All!$D$2:$D$532,$P143)="Local",INDEX(All!$D$2:$D$532,$P143)="Local / LUPC"),INDEX(All!$I$2:$I$532,$P143),IF(INDEX(All!$D$2:$D$532,$P143)="Census",INDEX(All!$Y$2:$Y$532,$P143),""))</f>
        <v>39</v>
      </c>
      <c r="J143" s="11">
        <f>IF(OR(INDEX(All!$D$2:$D$532,$P143)="Local",INDEX(All!$D$2:$D$532,$P143)="Local / LUPC"),INDEX(All!$J$2:$J$532,$P143),IF(INDEX(All!$D$2:$D$532,$P143)="Census",INDEX(All!$AA$2:$AA$532,$P143),""))</f>
        <v>0</v>
      </c>
      <c r="K143" s="11">
        <f>IF(OR(INDEX(All!$D$2:$D$532,$P143)="Local",INDEX(All!$D$2:$D$532,$P143)="Local / LUPC"),INDEX(All!$K$2:$K$532,$P143),IF(INDEX(All!$D$2:$D$532,$P143)="Census",INDEX(All!$AB$2:$AB$532,$P143),""))</f>
        <v>0</v>
      </c>
      <c r="L143" s="11">
        <f>IF(OR(INDEX(All!$D$2:$D$532,$P143)="Local",INDEX(All!$D$2:$D$532,$P143)="Local / LUPC"),INDEX(All!$L$2:$L$532,$P143),IF(INDEX(All!$D$2:$D$532,$P143)="Census",INDEX(All!$AC$2:$AC$532,$P143),""))</f>
        <v>0</v>
      </c>
      <c r="M143" s="11">
        <f>IF(OR(INDEX(All!$D$2:$D$532,$P143)="Local",INDEX(All!$D$2:$D$532,$P143)="Local / LUPC"),INDEX(All!$M$2:$M$532,$P143),IF(INDEX(All!$D$2:$D$532,$P143)="Census",INDEX(All!$X$2:$X$532,$P143),""))</f>
        <v>39</v>
      </c>
      <c r="N143" s="11">
        <f>IF(OR(INDEX(All!$D$2:$D$532,$P143)="Local",INDEX(All!$D$2:$D$532,$P143)="Local / LUPC"),INDEX(All!$N$2:$N$532,$P143),"")</f>
        <v>0</v>
      </c>
      <c r="O143" s="11">
        <f>INDEX(All!$V$2:$V$532,$P143)</f>
        <v>4</v>
      </c>
      <c r="P143">
        <f>MATCH($A143&amp;"|"&amp;$B143,INDEX(All!$A$2:$A$532&amp;"|"&amp;All!$B$2:$B$532,0),0)</f>
        <v>337</v>
      </c>
    </row>
    <row r="144" spans="1:16" x14ac:dyDescent="0.2">
      <c r="A144" s="8" t="s">
        <v>420</v>
      </c>
      <c r="B144" s="9" t="s">
        <v>64</v>
      </c>
      <c r="C144" s="9" t="str">
        <f>INDEX(All!$C$2:$C$532,$P144)</f>
        <v>Kennebec Valley Council of Governments (KVCOG)</v>
      </c>
      <c r="D144" s="9" t="str">
        <f>INDEX(All!$D$2:$D$532,$P144)</f>
        <v>Local</v>
      </c>
      <c r="E144" s="9" t="str">
        <f>INDEX(All!$E$2:$E$532,$P144)</f>
        <v>Yes</v>
      </c>
      <c r="F144" s="12">
        <f>INDEX(All!$F$2:$F$532,$P144)</f>
        <v>6309</v>
      </c>
      <c r="G144">
        <f>INDEX(All!$G$2:$G$532,$P144)</f>
        <v>6372</v>
      </c>
      <c r="H144" s="9">
        <f>IF(OR(INDEX(All!$D$2:$D$532,$P144)="Local",INDEX(All!$D$2:$D$532,$P144)="Local / LUPC"),INDEX(All!$H$2:$H$532,$P144),"")</f>
        <v>0</v>
      </c>
      <c r="I144" s="9">
        <f>IF(OR(INDEX(All!$D$2:$D$532,$P144)="Local",INDEX(All!$D$2:$D$532,$P144)="Local / LUPC"),INDEX(All!$I$2:$I$532,$P144),IF(INDEX(All!$D$2:$D$532,$P144)="Census",INDEX(All!$Y$2:$Y$532,$P144),""))</f>
        <v>20</v>
      </c>
      <c r="J144" s="9">
        <f>IF(OR(INDEX(All!$D$2:$D$532,$P144)="Local",INDEX(All!$D$2:$D$532,$P144)="Local / LUPC"),INDEX(All!$J$2:$J$532,$P144),IF(INDEX(All!$D$2:$D$532,$P144)="Census",INDEX(All!$AA$2:$AA$532,$P144),""))</f>
        <v>1</v>
      </c>
      <c r="K144" s="9">
        <f>IF(OR(INDEX(All!$D$2:$D$532,$P144)="Local",INDEX(All!$D$2:$D$532,$P144)="Local / LUPC"),INDEX(All!$K$2:$K$532,$P144),IF(INDEX(All!$D$2:$D$532,$P144)="Census",INDEX(All!$AB$2:$AB$532,$P144),""))</f>
        <v>0</v>
      </c>
      <c r="L144" s="9">
        <f>IF(OR(INDEX(All!$D$2:$D$532,$P144)="Local",INDEX(All!$D$2:$D$532,$P144)="Local / LUPC"),INDEX(All!$L$2:$L$532,$P144),IF(INDEX(All!$D$2:$D$532,$P144)="Census",INDEX(All!$AC$2:$AC$532,$P144),""))</f>
        <v>0</v>
      </c>
      <c r="M144" s="9">
        <f>IF(OR(INDEX(All!$D$2:$D$532,$P144)="Local",INDEX(All!$D$2:$D$532,$P144)="Local / LUPC"),INDEX(All!$M$2:$M$532,$P144),IF(INDEX(All!$D$2:$D$532,$P144)="Census",INDEX(All!$X$2:$X$532,$P144),""))</f>
        <v>21</v>
      </c>
      <c r="N144" s="9">
        <f>IF(OR(INDEX(All!$D$2:$D$532,$P144)="Local",INDEX(All!$D$2:$D$532,$P144)="Local / LUPC"),INDEX(All!$N$2:$N$532,$P144),"")</f>
        <v>0</v>
      </c>
      <c r="O144" s="9">
        <f>INDEX(All!$V$2:$V$532,$P144)</f>
        <v>2</v>
      </c>
      <c r="P144">
        <f>MATCH($A144&amp;"|"&amp;$B144,INDEX(All!$A$2:$A$532&amp;"|"&amp;All!$B$2:$B$532,0),0)</f>
        <v>339</v>
      </c>
    </row>
    <row r="145" spans="1:16" x14ac:dyDescent="0.2">
      <c r="A145" s="10" t="s">
        <v>422</v>
      </c>
      <c r="B145" s="11" t="s">
        <v>59</v>
      </c>
      <c r="C145" s="11" t="str">
        <f>INDEX(All!$C$2:$C$532,$P145)</f>
        <v>Southern Maine Planning and Development Commission (SMPDC)</v>
      </c>
      <c r="D145" s="11" t="str">
        <f>INDEX(All!$D$2:$D$532,$P145)</f>
        <v>Local</v>
      </c>
      <c r="E145" s="11" t="str">
        <f>INDEX(All!$E$2:$E$532,$P145)</f>
        <v>Yes</v>
      </c>
      <c r="F145" s="13">
        <f>INDEX(All!$F$2:$F$532,$P145)</f>
        <v>9244</v>
      </c>
      <c r="G145">
        <f>INDEX(All!$G$2:$G$532,$P145)</f>
        <v>9481</v>
      </c>
      <c r="H145" s="11">
        <f>IF(OR(INDEX(All!$D$2:$D$532,$P145)="Local",INDEX(All!$D$2:$D$532,$P145)="Local / LUPC"),INDEX(All!$H$2:$H$532,$P145),"")</f>
        <v>4</v>
      </c>
      <c r="I145" s="11">
        <f>IF(OR(INDEX(All!$D$2:$D$532,$P145)="Local",INDEX(All!$D$2:$D$532,$P145)="Local / LUPC"),INDEX(All!$I$2:$I$532,$P145),IF(INDEX(All!$D$2:$D$532,$P145)="Census",INDEX(All!$Y$2:$Y$532,$P145),""))</f>
        <v>29</v>
      </c>
      <c r="J145" s="11">
        <f>IF(OR(INDEX(All!$D$2:$D$532,$P145)="Local",INDEX(All!$D$2:$D$532,$P145)="Local / LUPC"),INDEX(All!$J$2:$J$532,$P145),IF(INDEX(All!$D$2:$D$532,$P145)="Census",INDEX(All!$AA$2:$AA$532,$P145),""))</f>
        <v>0</v>
      </c>
      <c r="K145" s="11">
        <f>IF(OR(INDEX(All!$D$2:$D$532,$P145)="Local",INDEX(All!$D$2:$D$532,$P145)="Local / LUPC"),INDEX(All!$K$2:$K$532,$P145),IF(INDEX(All!$D$2:$D$532,$P145)="Census",INDEX(All!$AB$2:$AB$532,$P145),""))</f>
        <v>1</v>
      </c>
      <c r="L145" s="11">
        <f>IF(OR(INDEX(All!$D$2:$D$532,$P145)="Local",INDEX(All!$D$2:$D$532,$P145)="Local / LUPC"),INDEX(All!$L$2:$L$532,$P145),IF(INDEX(All!$D$2:$D$532,$P145)="Census",INDEX(All!$AC$2:$AC$532,$P145),""))</f>
        <v>1</v>
      </c>
      <c r="M145" s="11">
        <f>IF(OR(INDEX(All!$D$2:$D$532,$P145)="Local",INDEX(All!$D$2:$D$532,$P145)="Local / LUPC"),INDEX(All!$M$2:$M$532,$P145),IF(INDEX(All!$D$2:$D$532,$P145)="Census",INDEX(All!$X$2:$X$532,$P145),""))</f>
        <v>35</v>
      </c>
      <c r="N145" s="11">
        <f>IF(OR(INDEX(All!$D$2:$D$532,$P145)="Local",INDEX(All!$D$2:$D$532,$P145)="Local / LUPC"),INDEX(All!$N$2:$N$532,$P145),"")</f>
        <v>0</v>
      </c>
      <c r="O145" s="11">
        <f>INDEX(All!$V$2:$V$532,$P145)</f>
        <v>2</v>
      </c>
      <c r="P145">
        <f>MATCH($A145&amp;"|"&amp;$B145,INDEX(All!$A$2:$A$532&amp;"|"&amp;All!$B$2:$B$532,0),0)</f>
        <v>341</v>
      </c>
    </row>
    <row r="146" spans="1:16" x14ac:dyDescent="0.2">
      <c r="A146" s="8" t="s">
        <v>426</v>
      </c>
      <c r="B146" s="9" t="s">
        <v>72</v>
      </c>
      <c r="C146" s="9" t="str">
        <f>INDEX(All!$C$2:$C$532,$P146)</f>
        <v>Eastern Maine Development Corporation (EMDC)</v>
      </c>
      <c r="D146" s="9" t="str">
        <f>INDEX(All!$D$2:$D$532,$P146)</f>
        <v>Local</v>
      </c>
      <c r="E146" s="9" t="str">
        <f>INDEX(All!$E$2:$E$532,$P146)</f>
        <v>Yes</v>
      </c>
      <c r="F146" s="12">
        <f>INDEX(All!$F$2:$F$532,$P146)</f>
        <v>11902</v>
      </c>
      <c r="G146">
        <f>INDEX(All!$G$2:$G$532,$P146)</f>
        <v>12234</v>
      </c>
      <c r="H146" s="9">
        <f>IF(OR(INDEX(All!$D$2:$D$532,$P146)="Local",INDEX(All!$D$2:$D$532,$P146)="Local / LUPC"),INDEX(All!$H$2:$H$532,$P146),"")</f>
        <v>1</v>
      </c>
      <c r="I146" s="9">
        <f>IF(OR(INDEX(All!$D$2:$D$532,$P146)="Local",INDEX(All!$D$2:$D$532,$P146)="Local / LUPC"),INDEX(All!$I$2:$I$532,$P146),IF(INDEX(All!$D$2:$D$532,$P146)="Census",INDEX(All!$Y$2:$Y$532,$P146),""))</f>
        <v>10</v>
      </c>
      <c r="J146" s="9">
        <f>IF(OR(INDEX(All!$D$2:$D$532,$P146)="Local",INDEX(All!$D$2:$D$532,$P146)="Local / LUPC"),INDEX(All!$J$2:$J$532,$P146),IF(INDEX(All!$D$2:$D$532,$P146)="Census",INDEX(All!$AA$2:$AA$532,$P146),""))</f>
        <v>0</v>
      </c>
      <c r="K146" s="9">
        <f>IF(OR(INDEX(All!$D$2:$D$532,$P146)="Local",INDEX(All!$D$2:$D$532,$P146)="Local / LUPC"),INDEX(All!$K$2:$K$532,$P146),IF(INDEX(All!$D$2:$D$532,$P146)="Census",INDEX(All!$AB$2:$AB$532,$P146),""))</f>
        <v>0</v>
      </c>
      <c r="L146" s="9">
        <f>IF(OR(INDEX(All!$D$2:$D$532,$P146)="Local",INDEX(All!$D$2:$D$532,$P146)="Local / LUPC"),INDEX(All!$L$2:$L$532,$P146),IF(INDEX(All!$D$2:$D$532,$P146)="Census",INDEX(All!$AC$2:$AC$532,$P146),""))</f>
        <v>0</v>
      </c>
      <c r="M146" s="9">
        <f>IF(OR(INDEX(All!$D$2:$D$532,$P146)="Local",INDEX(All!$D$2:$D$532,$P146)="Local / LUPC"),INDEX(All!$M$2:$M$532,$P146),IF(INDEX(All!$D$2:$D$532,$P146)="Census",INDEX(All!$X$2:$X$532,$P146),""))</f>
        <v>11</v>
      </c>
      <c r="N146" s="9">
        <f>IF(OR(INDEX(All!$D$2:$D$532,$P146)="Local",INDEX(All!$D$2:$D$532,$P146)="Local / LUPC"),INDEX(All!$N$2:$N$532,$P146),"")</f>
        <v>0</v>
      </c>
      <c r="O146" s="9">
        <f>INDEX(All!$V$2:$V$532,$P146)</f>
        <v>1</v>
      </c>
      <c r="P146">
        <f>MATCH($A146&amp;"|"&amp;$B146,INDEX(All!$A$2:$A$532&amp;"|"&amp;All!$B$2:$B$532,0),0)</f>
        <v>345</v>
      </c>
    </row>
    <row r="147" spans="1:16" x14ac:dyDescent="0.2">
      <c r="A147" s="10" t="s">
        <v>428</v>
      </c>
      <c r="B147" s="11" t="s">
        <v>74</v>
      </c>
      <c r="C147" s="11">
        <f>INDEX(All!$C$2:$C$532,$P147)</f>
        <v>0</v>
      </c>
      <c r="D147" s="11" t="str">
        <f>INDEX(All!$D$2:$D$532,$P147)</f>
        <v>Local / LUPC</v>
      </c>
      <c r="E147" s="11" t="str">
        <f>INDEX(All!$E$2:$E$532,$P147)</f>
        <v>No</v>
      </c>
      <c r="F147" s="13">
        <f>INDEX(All!$F$2:$F$532,$P147)</f>
        <v>88</v>
      </c>
      <c r="G147">
        <f>INDEX(All!$G$2:$G$532,$P147)</f>
        <v>67</v>
      </c>
      <c r="H147" s="11">
        <f>IF(OR(INDEX(All!$D$2:$D$532,$P147)="Local",INDEX(All!$D$2:$D$532,$P147)="Local / LUPC"),INDEX(All!$H$2:$H$532,$P147),"")</f>
        <v>0</v>
      </c>
      <c r="I147" s="11">
        <f>IF(OR(INDEX(All!$D$2:$D$532,$P147)="Local",INDEX(All!$D$2:$D$532,$P147)="Local / LUPC"),INDEX(All!$I$2:$I$532,$P147),IF(INDEX(All!$D$2:$D$532,$P147)="Census",INDEX(All!$Y$2:$Y$532,$P147),""))</f>
        <v>0</v>
      </c>
      <c r="J147" s="11">
        <f>IF(OR(INDEX(All!$D$2:$D$532,$P147)="Local",INDEX(All!$D$2:$D$532,$P147)="Local / LUPC"),INDEX(All!$J$2:$J$532,$P147),IF(INDEX(All!$D$2:$D$532,$P147)="Census",INDEX(All!$AA$2:$AA$532,$P147),""))</f>
        <v>0</v>
      </c>
      <c r="K147" s="11">
        <f>IF(OR(INDEX(All!$D$2:$D$532,$P147)="Local",INDEX(All!$D$2:$D$532,$P147)="Local / LUPC"),INDEX(All!$K$2:$K$532,$P147),IF(INDEX(All!$D$2:$D$532,$P147)="Census",INDEX(All!$AB$2:$AB$532,$P147),""))</f>
        <v>0</v>
      </c>
      <c r="L147" s="11">
        <f>IF(OR(INDEX(All!$D$2:$D$532,$P147)="Local",INDEX(All!$D$2:$D$532,$P147)="Local / LUPC"),INDEX(All!$L$2:$L$532,$P147),IF(INDEX(All!$D$2:$D$532,$P147)="Census",INDEX(All!$AC$2:$AC$532,$P147),""))</f>
        <v>0</v>
      </c>
      <c r="M147" s="11">
        <f>IF(OR(INDEX(All!$D$2:$D$532,$P147)="Local",INDEX(All!$D$2:$D$532,$P147)="Local / LUPC"),INDEX(All!$M$2:$M$532,$P147),IF(INDEX(All!$D$2:$D$532,$P147)="Census",INDEX(All!$X$2:$X$532,$P147),""))</f>
        <v>1</v>
      </c>
      <c r="N147" s="11">
        <f>IF(OR(INDEX(All!$D$2:$D$532,$P147)="Local",INDEX(All!$D$2:$D$532,$P147)="Local / LUPC"),INDEX(All!$N$2:$N$532,$P147),"")</f>
        <v>0</v>
      </c>
      <c r="O147" s="11">
        <f>INDEX(All!$V$2:$V$532,$P147)</f>
        <v>0</v>
      </c>
      <c r="P147">
        <f>MATCH($A147&amp;"|"&amp;$B147,INDEX(All!$A$2:$A$532&amp;"|"&amp;All!$B$2:$B$532,0),0)</f>
        <v>347</v>
      </c>
    </row>
    <row r="148" spans="1:16" x14ac:dyDescent="0.2">
      <c r="A148" s="8" t="s">
        <v>431</v>
      </c>
      <c r="B148" s="9" t="s">
        <v>83</v>
      </c>
      <c r="C148" s="9" t="str">
        <f>INDEX(All!$C$2:$C$532,$P148)</f>
        <v>None / Not Applicable</v>
      </c>
      <c r="D148" s="9" t="str">
        <f>INDEX(All!$D$2:$D$532,$P148)</f>
        <v>Local</v>
      </c>
      <c r="E148" s="9" t="str">
        <f>INDEX(All!$E$2:$E$532,$P148)</f>
        <v>No</v>
      </c>
      <c r="F148" s="12">
        <f>INDEX(All!$F$2:$F$532,$P148)</f>
        <v>1482</v>
      </c>
      <c r="G148">
        <f>INDEX(All!$G$2:$G$532,$P148)</f>
        <v>1500</v>
      </c>
      <c r="H148" s="9">
        <f>IF(OR(INDEX(All!$D$2:$D$532,$P148)="Local",INDEX(All!$D$2:$D$532,$P148)="Local / LUPC"),INDEX(All!$H$2:$H$532,$P148),"")</f>
        <v>1</v>
      </c>
      <c r="I148" s="9">
        <f>IF(OR(INDEX(All!$D$2:$D$532,$P148)="Local",INDEX(All!$D$2:$D$532,$P148)="Local / LUPC"),INDEX(All!$I$2:$I$532,$P148),IF(INDEX(All!$D$2:$D$532,$P148)="Census",INDEX(All!$Y$2:$Y$532,$P148),""))</f>
        <v>6</v>
      </c>
      <c r="J148" s="9">
        <f>IF(OR(INDEX(All!$D$2:$D$532,$P148)="Local",INDEX(All!$D$2:$D$532,$P148)="Local / LUPC"),INDEX(All!$J$2:$J$532,$P148),IF(INDEX(All!$D$2:$D$532,$P148)="Census",INDEX(All!$AA$2:$AA$532,$P148),""))</f>
        <v>0</v>
      </c>
      <c r="K148" s="9">
        <f>IF(OR(INDEX(All!$D$2:$D$532,$P148)="Local",INDEX(All!$D$2:$D$532,$P148)="Local / LUPC"),INDEX(All!$K$2:$K$532,$P148),IF(INDEX(All!$D$2:$D$532,$P148)="Census",INDEX(All!$AB$2:$AB$532,$P148),""))</f>
        <v>0</v>
      </c>
      <c r="L148" s="9">
        <f>IF(OR(INDEX(All!$D$2:$D$532,$P148)="Local",INDEX(All!$D$2:$D$532,$P148)="Local / LUPC"),INDEX(All!$L$2:$L$532,$P148),IF(INDEX(All!$D$2:$D$532,$P148)="Census",INDEX(All!$AC$2:$AC$532,$P148),""))</f>
        <v>0</v>
      </c>
      <c r="M148" s="9">
        <f>IF(OR(INDEX(All!$D$2:$D$532,$P148)="Local",INDEX(All!$D$2:$D$532,$P148)="Local / LUPC"),INDEX(All!$M$2:$M$532,$P148),IF(INDEX(All!$D$2:$D$532,$P148)="Census",INDEX(All!$X$2:$X$532,$P148),""))</f>
        <v>7</v>
      </c>
      <c r="N148" s="9">
        <f>IF(OR(INDEX(All!$D$2:$D$532,$P148)="Local",INDEX(All!$D$2:$D$532,$P148)="Local / LUPC"),INDEX(All!$N$2:$N$532,$P148),"")</f>
        <v>0</v>
      </c>
      <c r="O148" s="9">
        <f>INDEX(All!$V$2:$V$532,$P148)</f>
        <v>0</v>
      </c>
      <c r="P148">
        <f>MATCH($A148&amp;"|"&amp;$B148,INDEX(All!$A$2:$A$532&amp;"|"&amp;All!$B$2:$B$532,0),0)</f>
        <v>350</v>
      </c>
    </row>
    <row r="149" spans="1:16" x14ac:dyDescent="0.2">
      <c r="A149" s="10" t="s">
        <v>77</v>
      </c>
      <c r="B149" s="11" t="s">
        <v>77</v>
      </c>
      <c r="C149" s="11" t="str">
        <f>INDEX(All!$C$2:$C$532,$P149)</f>
        <v>Androscoggin Valley Council of Governments (AVCOG)</v>
      </c>
      <c r="D149" s="11" t="str">
        <f>INDEX(All!$D$2:$D$532,$P149)</f>
        <v>Local</v>
      </c>
      <c r="E149" s="11" t="str">
        <f>INDEX(All!$E$2:$E$532,$P149)</f>
        <v>Yes</v>
      </c>
      <c r="F149" s="13">
        <f>INDEX(All!$F$2:$F$532,$P149)</f>
        <v>4333</v>
      </c>
      <c r="G149">
        <f>INDEX(All!$G$2:$G$532,$P149)</f>
        <v>4419</v>
      </c>
      <c r="H149" s="11">
        <f>IF(OR(INDEX(All!$D$2:$D$532,$P149)="Local",INDEX(All!$D$2:$D$532,$P149)="Local / LUPC"),INDEX(All!$H$2:$H$532,$P149),"")</f>
        <v>0</v>
      </c>
      <c r="I149" s="11">
        <f>IF(OR(INDEX(All!$D$2:$D$532,$P149)="Local",INDEX(All!$D$2:$D$532,$P149)="Local / LUPC"),INDEX(All!$I$2:$I$532,$P149),IF(INDEX(All!$D$2:$D$532,$P149)="Census",INDEX(All!$Y$2:$Y$532,$P149),""))</f>
        <v>44</v>
      </c>
      <c r="J149" s="11">
        <f>IF(OR(INDEX(All!$D$2:$D$532,$P149)="Local",INDEX(All!$D$2:$D$532,$P149)="Local / LUPC"),INDEX(All!$J$2:$J$532,$P149),IF(INDEX(All!$D$2:$D$532,$P149)="Census",INDEX(All!$AA$2:$AA$532,$P149),""))</f>
        <v>2</v>
      </c>
      <c r="K149" s="11">
        <f>IF(OR(INDEX(All!$D$2:$D$532,$P149)="Local",INDEX(All!$D$2:$D$532,$P149)="Local / LUPC"),INDEX(All!$K$2:$K$532,$P149),IF(INDEX(All!$D$2:$D$532,$P149)="Census",INDEX(All!$AB$2:$AB$532,$P149),""))</f>
        <v>0</v>
      </c>
      <c r="L149" s="11">
        <f>IF(OR(INDEX(All!$D$2:$D$532,$P149)="Local",INDEX(All!$D$2:$D$532,$P149)="Local / LUPC"),INDEX(All!$L$2:$L$532,$P149),IF(INDEX(All!$D$2:$D$532,$P149)="Census",INDEX(All!$AC$2:$AC$532,$P149),""))</f>
        <v>0</v>
      </c>
      <c r="M149" s="11">
        <f>IF(OR(INDEX(All!$D$2:$D$532,$P149)="Local",INDEX(All!$D$2:$D$532,$P149)="Local / LUPC"),INDEX(All!$M$2:$M$532,$P149),IF(INDEX(All!$D$2:$D$532,$P149)="Census",INDEX(All!$X$2:$X$532,$P149),""))</f>
        <v>46</v>
      </c>
      <c r="N149" s="11">
        <f>IF(OR(INDEX(All!$D$2:$D$532,$P149)="Local",INDEX(All!$D$2:$D$532,$P149)="Local / LUPC"),INDEX(All!$N$2:$N$532,$P149),"")</f>
        <v>0</v>
      </c>
      <c r="O149" s="11">
        <f>INDEX(All!$V$2:$V$532,$P149)</f>
        <v>6</v>
      </c>
      <c r="P149">
        <f>MATCH($A149&amp;"|"&amp;$B149,INDEX(All!$A$2:$A$532&amp;"|"&amp;All!$B$2:$B$532,0),0)</f>
        <v>351</v>
      </c>
    </row>
    <row r="150" spans="1:16" x14ac:dyDescent="0.2">
      <c r="A150" s="8" t="s">
        <v>436</v>
      </c>
      <c r="B150" s="9" t="s">
        <v>59</v>
      </c>
      <c r="C150" s="9" t="str">
        <f>INDEX(All!$C$2:$C$532,$P150)</f>
        <v>Southern Maine Planning and Development Commission (SMPDC)</v>
      </c>
      <c r="D150" s="9" t="str">
        <f>INDEX(All!$D$2:$D$532,$P150)</f>
        <v>Local</v>
      </c>
      <c r="E150" s="9" t="str">
        <f>INDEX(All!$E$2:$E$532,$P150)</f>
        <v>No</v>
      </c>
      <c r="F150" s="12">
        <f>INDEX(All!$F$2:$F$532,$P150)</f>
        <v>1715</v>
      </c>
      <c r="G150">
        <f>INDEX(All!$G$2:$G$532,$P150)</f>
        <v>1833</v>
      </c>
      <c r="H150" s="9">
        <f>IF(OR(INDEX(All!$D$2:$D$532,$P150)="Local",INDEX(All!$D$2:$D$532,$P150)="Local / LUPC"),INDEX(All!$H$2:$H$532,$P150),"")</f>
        <v>0</v>
      </c>
      <c r="I150" s="9">
        <f>IF(OR(INDEX(All!$D$2:$D$532,$P150)="Local",INDEX(All!$D$2:$D$532,$P150)="Local / LUPC"),INDEX(All!$I$2:$I$532,$P150),IF(INDEX(All!$D$2:$D$532,$P150)="Census",INDEX(All!$Y$2:$Y$532,$P150),""))</f>
        <v>13</v>
      </c>
      <c r="J150" s="9">
        <f>IF(OR(INDEX(All!$D$2:$D$532,$P150)="Local",INDEX(All!$D$2:$D$532,$P150)="Local / LUPC"),INDEX(All!$J$2:$J$532,$P150),IF(INDEX(All!$D$2:$D$532,$P150)="Census",INDEX(All!$AA$2:$AA$532,$P150),""))</f>
        <v>0</v>
      </c>
      <c r="K150" s="9">
        <f>IF(OR(INDEX(All!$D$2:$D$532,$P150)="Local",INDEX(All!$D$2:$D$532,$P150)="Local / LUPC"),INDEX(All!$K$2:$K$532,$P150),IF(INDEX(All!$D$2:$D$532,$P150)="Census",INDEX(All!$AB$2:$AB$532,$P150),""))</f>
        <v>0</v>
      </c>
      <c r="L150" s="9">
        <f>IF(OR(INDEX(All!$D$2:$D$532,$P150)="Local",INDEX(All!$D$2:$D$532,$P150)="Local / LUPC"),INDEX(All!$L$2:$L$532,$P150),IF(INDEX(All!$D$2:$D$532,$P150)="Census",INDEX(All!$AC$2:$AC$532,$P150),""))</f>
        <v>0</v>
      </c>
      <c r="M150" s="9">
        <f>IF(OR(INDEX(All!$D$2:$D$532,$P150)="Local",INDEX(All!$D$2:$D$532,$P150)="Local / LUPC"),INDEX(All!$M$2:$M$532,$P150),IF(INDEX(All!$D$2:$D$532,$P150)="Census",INDEX(All!$X$2:$X$532,$P150),""))</f>
        <v>13</v>
      </c>
      <c r="N150" s="9">
        <f>IF(OR(INDEX(All!$D$2:$D$532,$P150)="Local",INDEX(All!$D$2:$D$532,$P150)="Local / LUPC"),INDEX(All!$N$2:$N$532,$P150),"")</f>
        <v>0</v>
      </c>
      <c r="O150" s="9">
        <f>INDEX(All!$V$2:$V$532,$P150)</f>
        <v>0</v>
      </c>
      <c r="P150">
        <f>MATCH($A150&amp;"|"&amp;$B150,INDEX(All!$A$2:$A$532&amp;"|"&amp;All!$B$2:$B$532,0),0)</f>
        <v>356</v>
      </c>
    </row>
    <row r="151" spans="1:16" x14ac:dyDescent="0.2">
      <c r="A151" s="10" t="s">
        <v>444</v>
      </c>
      <c r="B151" s="11" t="s">
        <v>87</v>
      </c>
      <c r="C151" s="11">
        <f>INDEX(All!$C$2:$C$532,$P151)</f>
        <v>0</v>
      </c>
      <c r="D151" s="11" t="str">
        <f>INDEX(All!$D$2:$D$532,$P151)</f>
        <v>Local / LUPC</v>
      </c>
      <c r="E151" s="11" t="str">
        <f>INDEX(All!$E$2:$E$532,$P151)</f>
        <v>No</v>
      </c>
      <c r="F151" s="13">
        <f>INDEX(All!$F$2:$F$532,$P151)</f>
        <v>0</v>
      </c>
      <c r="G151">
        <f>INDEX(All!$G$2:$G$532,$P151)</f>
        <v>0</v>
      </c>
      <c r="H151" s="11">
        <f>IF(OR(INDEX(All!$D$2:$D$532,$P151)="Local",INDEX(All!$D$2:$D$532,$P151)="Local / LUPC"),INDEX(All!$H$2:$H$532,$P151),"")</f>
        <v>0</v>
      </c>
      <c r="I151" s="11">
        <f>IF(OR(INDEX(All!$D$2:$D$532,$P151)="Local",INDEX(All!$D$2:$D$532,$P151)="Local / LUPC"),INDEX(All!$I$2:$I$532,$P151),IF(INDEX(All!$D$2:$D$532,$P151)="Census",INDEX(All!$Y$2:$Y$532,$P151),""))</f>
        <v>0</v>
      </c>
      <c r="J151" s="11">
        <f>IF(OR(INDEX(All!$D$2:$D$532,$P151)="Local",INDEX(All!$D$2:$D$532,$P151)="Local / LUPC"),INDEX(All!$J$2:$J$532,$P151),IF(INDEX(All!$D$2:$D$532,$P151)="Census",INDEX(All!$AA$2:$AA$532,$P151),""))</f>
        <v>0</v>
      </c>
      <c r="K151" s="11">
        <f>IF(OR(INDEX(All!$D$2:$D$532,$P151)="Local",INDEX(All!$D$2:$D$532,$P151)="Local / LUPC"),INDEX(All!$K$2:$K$532,$P151),IF(INDEX(All!$D$2:$D$532,$P151)="Census",INDEX(All!$AB$2:$AB$532,$P151),""))</f>
        <v>0</v>
      </c>
      <c r="L151" s="11">
        <f>IF(OR(INDEX(All!$D$2:$D$532,$P151)="Local",INDEX(All!$D$2:$D$532,$P151)="Local / LUPC"),INDEX(All!$L$2:$L$532,$P151),IF(INDEX(All!$D$2:$D$532,$P151)="Census",INDEX(All!$AC$2:$AC$532,$P151),""))</f>
        <v>0</v>
      </c>
      <c r="M151" s="11">
        <f>IF(OR(INDEX(All!$D$2:$D$532,$P151)="Local",INDEX(All!$D$2:$D$532,$P151)="Local / LUPC"),INDEX(All!$M$2:$M$532,$P151),IF(INDEX(All!$D$2:$D$532,$P151)="Census",INDEX(All!$X$2:$X$532,$P151),""))</f>
        <v>7</v>
      </c>
      <c r="N151" s="11">
        <f>IF(OR(INDEX(All!$D$2:$D$532,$P151)="Local",INDEX(All!$D$2:$D$532,$P151)="Local / LUPC"),INDEX(All!$N$2:$N$532,$P151),"")</f>
        <v>0</v>
      </c>
      <c r="O151" s="11">
        <f>INDEX(All!$V$2:$V$532,$P151)</f>
        <v>0</v>
      </c>
      <c r="P151">
        <f>MATCH($A151&amp;"|"&amp;$B151,INDEX(All!$A$2:$A$532&amp;"|"&amp;All!$B$2:$B$532,0),0)</f>
        <v>366</v>
      </c>
    </row>
    <row r="152" spans="1:16" x14ac:dyDescent="0.2">
      <c r="A152" s="8" t="s">
        <v>448</v>
      </c>
      <c r="B152" s="9" t="s">
        <v>87</v>
      </c>
      <c r="C152" s="9" t="str">
        <f>INDEX(All!$C$2:$C$532,$P152)</f>
        <v>Midcoast Council of Governments (MCOG)</v>
      </c>
      <c r="D152" s="9" t="str">
        <f>INDEX(All!$D$2:$D$532,$P152)</f>
        <v>Local</v>
      </c>
      <c r="E152" s="9" t="str">
        <f>INDEX(All!$E$2:$E$532,$P152)</f>
        <v>No</v>
      </c>
      <c r="F152" s="12">
        <f>INDEX(All!$F$2:$F$532,$P152)</f>
        <v>2238</v>
      </c>
      <c r="G152">
        <f>INDEX(All!$G$2:$G$532,$P152)</f>
        <v>2215</v>
      </c>
      <c r="H152" s="9">
        <f>IF(OR(INDEX(All!$D$2:$D$532,$P152)="Local",INDEX(All!$D$2:$D$532,$P152)="Local / LUPC"),INDEX(All!$H$2:$H$532,$P152),"")</f>
        <v>1</v>
      </c>
      <c r="I152" s="9">
        <f>IF(OR(INDEX(All!$D$2:$D$532,$P152)="Local",INDEX(All!$D$2:$D$532,$P152)="Local / LUPC"),INDEX(All!$I$2:$I$532,$P152),IF(INDEX(All!$D$2:$D$532,$P152)="Census",INDEX(All!$Y$2:$Y$532,$P152),""))</f>
        <v>14</v>
      </c>
      <c r="J152" s="9">
        <f>IF(OR(INDEX(All!$D$2:$D$532,$P152)="Local",INDEX(All!$D$2:$D$532,$P152)="Local / LUPC"),INDEX(All!$J$2:$J$532,$P152),IF(INDEX(All!$D$2:$D$532,$P152)="Census",INDEX(All!$AA$2:$AA$532,$P152),""))</f>
        <v>0</v>
      </c>
      <c r="K152" s="9">
        <f>IF(OR(INDEX(All!$D$2:$D$532,$P152)="Local",INDEX(All!$D$2:$D$532,$P152)="Local / LUPC"),INDEX(All!$K$2:$K$532,$P152),IF(INDEX(All!$D$2:$D$532,$P152)="Census",INDEX(All!$AB$2:$AB$532,$P152),""))</f>
        <v>0</v>
      </c>
      <c r="L152" s="9">
        <f>IF(OR(INDEX(All!$D$2:$D$532,$P152)="Local",INDEX(All!$D$2:$D$532,$P152)="Local / LUPC"),INDEX(All!$L$2:$L$532,$P152),IF(INDEX(All!$D$2:$D$532,$P152)="Census",INDEX(All!$AC$2:$AC$532,$P152),""))</f>
        <v>0</v>
      </c>
      <c r="M152" s="9">
        <f>IF(OR(INDEX(All!$D$2:$D$532,$P152)="Local",INDEX(All!$D$2:$D$532,$P152)="Local / LUPC"),INDEX(All!$M$2:$M$532,$P152),IF(INDEX(All!$D$2:$D$532,$P152)="Census",INDEX(All!$X$2:$X$532,$P152),""))</f>
        <v>15</v>
      </c>
      <c r="N152" s="9">
        <f>IF(OR(INDEX(All!$D$2:$D$532,$P152)="Local",INDEX(All!$D$2:$D$532,$P152)="Local / LUPC"),INDEX(All!$N$2:$N$532,$P152),"")</f>
        <v>0</v>
      </c>
      <c r="O152" s="9">
        <f>INDEX(All!$V$2:$V$532,$P152)</f>
        <v>0</v>
      </c>
      <c r="P152">
        <f>MATCH($A152&amp;"|"&amp;$B152,INDEX(All!$A$2:$A$532&amp;"|"&amp;All!$B$2:$B$532,0),0)</f>
        <v>370</v>
      </c>
    </row>
    <row r="153" spans="1:16" x14ac:dyDescent="0.2">
      <c r="A153" s="10" t="s">
        <v>453</v>
      </c>
      <c r="B153" s="11" t="s">
        <v>95</v>
      </c>
      <c r="C153" s="11" t="str">
        <f>INDEX(All!$C$2:$C$532,$P153)</f>
        <v>Androscoggin Valley Council of Governments (AVCOG)</v>
      </c>
      <c r="D153" s="11" t="str">
        <f>INDEX(All!$D$2:$D$532,$P153)</f>
        <v>Local</v>
      </c>
      <c r="E153" s="11" t="str">
        <f>INDEX(All!$E$2:$E$532,$P153)</f>
        <v>Yes</v>
      </c>
      <c r="F153" s="13">
        <f>INDEX(All!$F$2:$F$532,$P153)</f>
        <v>5954</v>
      </c>
      <c r="G153">
        <f>INDEX(All!$G$2:$G$532,$P153)</f>
        <v>6051</v>
      </c>
      <c r="H153" s="11">
        <f>IF(OR(INDEX(All!$D$2:$D$532,$P153)="Local",INDEX(All!$D$2:$D$532,$P153)="Local / LUPC"),INDEX(All!$H$2:$H$532,$P153),"")</f>
        <v>7</v>
      </c>
      <c r="I153" s="11">
        <f>IF(OR(INDEX(All!$D$2:$D$532,$P153)="Local",INDEX(All!$D$2:$D$532,$P153)="Local / LUPC"),INDEX(All!$I$2:$I$532,$P153),IF(INDEX(All!$D$2:$D$532,$P153)="Census",INDEX(All!$Y$2:$Y$532,$P153),""))</f>
        <v>24</v>
      </c>
      <c r="J153" s="11">
        <f>IF(OR(INDEX(All!$D$2:$D$532,$P153)="Local",INDEX(All!$D$2:$D$532,$P153)="Local / LUPC"),INDEX(All!$J$2:$J$532,$P153),IF(INDEX(All!$D$2:$D$532,$P153)="Census",INDEX(All!$AA$2:$AA$532,$P153),""))</f>
        <v>0</v>
      </c>
      <c r="K153" s="11">
        <f>IF(OR(INDEX(All!$D$2:$D$532,$P153)="Local",INDEX(All!$D$2:$D$532,$P153)="Local / LUPC"),INDEX(All!$K$2:$K$532,$P153),IF(INDEX(All!$D$2:$D$532,$P153)="Census",INDEX(All!$AB$2:$AB$532,$P153),""))</f>
        <v>0</v>
      </c>
      <c r="L153" s="11">
        <f>IF(OR(INDEX(All!$D$2:$D$532,$P153)="Local",INDEX(All!$D$2:$D$532,$P153)="Local / LUPC"),INDEX(All!$L$2:$L$532,$P153),IF(INDEX(All!$D$2:$D$532,$P153)="Census",INDEX(All!$AC$2:$AC$532,$P153),""))</f>
        <v>0</v>
      </c>
      <c r="M153" s="11">
        <f>IF(OR(INDEX(All!$D$2:$D$532,$P153)="Local",INDEX(All!$D$2:$D$532,$P153)="Local / LUPC"),INDEX(All!$M$2:$M$532,$P153),IF(INDEX(All!$D$2:$D$532,$P153)="Census",INDEX(All!$X$2:$X$532,$P153),""))</f>
        <v>31</v>
      </c>
      <c r="N153" s="11">
        <f>IF(OR(INDEX(All!$D$2:$D$532,$P153)="Local",INDEX(All!$D$2:$D$532,$P153)="Local / LUPC"),INDEX(All!$N$2:$N$532,$P153),"")</f>
        <v>0</v>
      </c>
      <c r="O153" s="11">
        <f>INDEX(All!$V$2:$V$532,$P153)</f>
        <v>2</v>
      </c>
      <c r="P153">
        <f>MATCH($A153&amp;"|"&amp;$B153,INDEX(All!$A$2:$A$532&amp;"|"&amp;All!$B$2:$B$532,0),0)</f>
        <v>375</v>
      </c>
    </row>
    <row r="154" spans="1:16" x14ac:dyDescent="0.2">
      <c r="A154" s="8" t="s">
        <v>456</v>
      </c>
      <c r="B154" s="9" t="s">
        <v>104</v>
      </c>
      <c r="C154" s="9" t="str">
        <f>INDEX(All!$C$2:$C$532,$P154)</f>
        <v>Greater Portland Council of Governments (GPCOG)</v>
      </c>
      <c r="D154" s="9" t="str">
        <f>INDEX(All!$D$2:$D$532,$P154)</f>
        <v>Local</v>
      </c>
      <c r="E154" s="9" t="str">
        <f>INDEX(All!$E$2:$E$532,$P154)</f>
        <v>Yes</v>
      </c>
      <c r="F154" s="12">
        <f>INDEX(All!$F$2:$F$532,$P154)</f>
        <v>68854</v>
      </c>
      <c r="G154">
        <f>INDEX(All!$G$2:$G$532,$P154)</f>
        <v>69752</v>
      </c>
      <c r="H154" s="9">
        <f>IF(OR(INDEX(All!$D$2:$D$532,$P154)="Local",INDEX(All!$D$2:$D$532,$P154)="Local / LUPC"),INDEX(All!$H$2:$H$532,$P154),"")</f>
        <v>14</v>
      </c>
      <c r="I154" s="9">
        <f>IF(OR(INDEX(All!$D$2:$D$532,$P154)="Local",INDEX(All!$D$2:$D$532,$P154)="Local / LUPC"),INDEX(All!$I$2:$I$532,$P154),IF(INDEX(All!$D$2:$D$532,$P154)="Census",INDEX(All!$Y$2:$Y$532,$P154),""))</f>
        <v>31</v>
      </c>
      <c r="J154" s="9">
        <f>IF(OR(INDEX(All!$D$2:$D$532,$P154)="Local",INDEX(All!$D$2:$D$532,$P154)="Local / LUPC"),INDEX(All!$J$2:$J$532,$P154),IF(INDEX(All!$D$2:$D$532,$P154)="Census",INDEX(All!$AA$2:$AA$532,$P154),""))</f>
        <v>4</v>
      </c>
      <c r="K154" s="9">
        <f>IF(OR(INDEX(All!$D$2:$D$532,$P154)="Local",INDEX(All!$D$2:$D$532,$P154)="Local / LUPC"),INDEX(All!$K$2:$K$532,$P154),IF(INDEX(All!$D$2:$D$532,$P154)="Census",INDEX(All!$AB$2:$AB$532,$P154),""))</f>
        <v>20</v>
      </c>
      <c r="L154" s="9">
        <f>IF(OR(INDEX(All!$D$2:$D$532,$P154)="Local",INDEX(All!$D$2:$D$532,$P154)="Local / LUPC"),INDEX(All!$L$2:$L$532,$P154),IF(INDEX(All!$D$2:$D$532,$P154)="Census",INDEX(All!$AC$2:$AC$532,$P154),""))</f>
        <v>479</v>
      </c>
      <c r="M154" s="9">
        <f>IF(OR(INDEX(All!$D$2:$D$532,$P154)="Local",INDEX(All!$D$2:$D$532,$P154)="Local / LUPC"),INDEX(All!$M$2:$M$532,$P154),IF(INDEX(All!$D$2:$D$532,$P154)="Census",INDEX(All!$X$2:$X$532,$P154),""))</f>
        <v>548</v>
      </c>
      <c r="N154" s="9">
        <f>IF(OR(INDEX(All!$D$2:$D$532,$P154)="Local",INDEX(All!$D$2:$D$532,$P154)="Local / LUPC"),INDEX(All!$N$2:$N$532,$P154),"")</f>
        <v>424</v>
      </c>
      <c r="O154" s="9">
        <f>INDEX(All!$V$2:$V$532,$P154)</f>
        <v>53</v>
      </c>
      <c r="P154">
        <f>MATCH($A154&amp;"|"&amp;$B154,INDEX(All!$A$2:$A$532&amp;"|"&amp;All!$B$2:$B$532,0),0)</f>
        <v>378</v>
      </c>
    </row>
    <row r="155" spans="1:16" x14ac:dyDescent="0.2">
      <c r="A155" s="10" t="s">
        <v>457</v>
      </c>
      <c r="B155" s="11" t="s">
        <v>104</v>
      </c>
      <c r="C155" s="11" t="str">
        <f>INDEX(All!$C$2:$C$532,$P155)</f>
        <v>Greater Portland Council of Governments (GPCOG)</v>
      </c>
      <c r="D155" s="11" t="str">
        <f>INDEX(All!$D$2:$D$532,$P155)</f>
        <v>Local</v>
      </c>
      <c r="E155" s="11" t="str">
        <f>INDEX(All!$E$2:$E$532,$P155)</f>
        <v>No</v>
      </c>
      <c r="F155" s="13">
        <f>INDEX(All!$F$2:$F$532,$P155)</f>
        <v>1696</v>
      </c>
      <c r="G155">
        <f>INDEX(All!$G$2:$G$532,$P155)</f>
        <v>1630</v>
      </c>
      <c r="H155" s="11">
        <f>IF(OR(INDEX(All!$D$2:$D$532,$P155)="Local",INDEX(All!$D$2:$D$532,$P155)="Local / LUPC"),INDEX(All!$H$2:$H$532,$P155),"")</f>
        <v>2</v>
      </c>
      <c r="I155" s="11">
        <f>IF(OR(INDEX(All!$D$2:$D$532,$P155)="Local",INDEX(All!$D$2:$D$532,$P155)="Local / LUPC"),INDEX(All!$I$2:$I$532,$P155),IF(INDEX(All!$D$2:$D$532,$P155)="Census",INDEX(All!$Y$2:$Y$532,$P155),""))</f>
        <v>7</v>
      </c>
      <c r="J155" s="11">
        <f>IF(OR(INDEX(All!$D$2:$D$532,$P155)="Local",INDEX(All!$D$2:$D$532,$P155)="Local / LUPC"),INDEX(All!$J$2:$J$532,$P155),IF(INDEX(All!$D$2:$D$532,$P155)="Census",INDEX(All!$AA$2:$AA$532,$P155),""))</f>
        <v>0</v>
      </c>
      <c r="K155" s="11">
        <f>IF(OR(INDEX(All!$D$2:$D$532,$P155)="Local",INDEX(All!$D$2:$D$532,$P155)="Local / LUPC"),INDEX(All!$K$2:$K$532,$P155),IF(INDEX(All!$D$2:$D$532,$P155)="Census",INDEX(All!$AB$2:$AB$532,$P155),""))</f>
        <v>0</v>
      </c>
      <c r="L155" s="11">
        <f>IF(OR(INDEX(All!$D$2:$D$532,$P155)="Local",INDEX(All!$D$2:$D$532,$P155)="Local / LUPC"),INDEX(All!$L$2:$L$532,$P155),IF(INDEX(All!$D$2:$D$532,$P155)="Census",INDEX(All!$AC$2:$AC$532,$P155),""))</f>
        <v>0</v>
      </c>
      <c r="M155" s="11">
        <f>IF(OR(INDEX(All!$D$2:$D$532,$P155)="Local",INDEX(All!$D$2:$D$532,$P155)="Local / LUPC"),INDEX(All!$M$2:$M$532,$P155),IF(INDEX(All!$D$2:$D$532,$P155)="Census",INDEX(All!$X$2:$X$532,$P155),""))</f>
        <v>9</v>
      </c>
      <c r="N155" s="11">
        <f>IF(OR(INDEX(All!$D$2:$D$532,$P155)="Local",INDEX(All!$D$2:$D$532,$P155)="Local / LUPC"),INDEX(All!$N$2:$N$532,$P155),"")</f>
        <v>0</v>
      </c>
      <c r="O155" s="11">
        <f>INDEX(All!$V$2:$V$532,$P155)</f>
        <v>1</v>
      </c>
      <c r="P155">
        <f>MATCH($A155&amp;"|"&amp;$B155,INDEX(All!$A$2:$A$532&amp;"|"&amp;All!$B$2:$B$532,0),0)</f>
        <v>379</v>
      </c>
    </row>
    <row r="156" spans="1:16" x14ac:dyDescent="0.2">
      <c r="A156" s="8" t="s">
        <v>458</v>
      </c>
      <c r="B156" s="9" t="s">
        <v>72</v>
      </c>
      <c r="C156" s="9">
        <f>INDEX(All!$C$2:$C$532,$P156)</f>
        <v>0</v>
      </c>
      <c r="D156" s="9" t="str">
        <f>INDEX(All!$D$2:$D$532,$P156)</f>
        <v>Local / LUPC</v>
      </c>
      <c r="E156" s="9" t="str">
        <f>INDEX(All!$E$2:$E$532,$P156)</f>
        <v>No</v>
      </c>
      <c r="F156" s="12">
        <f>INDEX(All!$F$2:$F$532,$P156)</f>
        <v>210</v>
      </c>
      <c r="G156">
        <f>INDEX(All!$G$2:$G$532,$P156)</f>
        <v>173</v>
      </c>
      <c r="H156" s="9">
        <f>IF(OR(INDEX(All!$D$2:$D$532,$P156)="Local",INDEX(All!$D$2:$D$532,$P156)="Local / LUPC"),INDEX(All!$H$2:$H$532,$P156),"")</f>
        <v>0</v>
      </c>
      <c r="I156" s="9">
        <f>IF(OR(INDEX(All!$D$2:$D$532,$P156)="Local",INDEX(All!$D$2:$D$532,$P156)="Local / LUPC"),INDEX(All!$I$2:$I$532,$P156),IF(INDEX(All!$D$2:$D$532,$P156)="Census",INDEX(All!$Y$2:$Y$532,$P156),""))</f>
        <v>0</v>
      </c>
      <c r="J156" s="9">
        <f>IF(OR(INDEX(All!$D$2:$D$532,$P156)="Local",INDEX(All!$D$2:$D$532,$P156)="Local / LUPC"),INDEX(All!$J$2:$J$532,$P156),IF(INDEX(All!$D$2:$D$532,$P156)="Census",INDEX(All!$AA$2:$AA$532,$P156),""))</f>
        <v>0</v>
      </c>
      <c r="K156" s="9">
        <f>IF(OR(INDEX(All!$D$2:$D$532,$P156)="Local",INDEX(All!$D$2:$D$532,$P156)="Local / LUPC"),INDEX(All!$K$2:$K$532,$P156),IF(INDEX(All!$D$2:$D$532,$P156)="Census",INDEX(All!$AB$2:$AB$532,$P156),""))</f>
        <v>0</v>
      </c>
      <c r="L156" s="9">
        <f>IF(OR(INDEX(All!$D$2:$D$532,$P156)="Local",INDEX(All!$D$2:$D$532,$P156)="Local / LUPC"),INDEX(All!$L$2:$L$532,$P156),IF(INDEX(All!$D$2:$D$532,$P156)="Census",INDEX(All!$AC$2:$AC$532,$P156),""))</f>
        <v>0</v>
      </c>
      <c r="M156" s="9">
        <f>IF(OR(INDEX(All!$D$2:$D$532,$P156)="Local",INDEX(All!$D$2:$D$532,$P156)="Local / LUPC"),INDEX(All!$M$2:$M$532,$P156),IF(INDEX(All!$D$2:$D$532,$P156)="Census",INDEX(All!$X$2:$X$532,$P156),""))</f>
        <v>2</v>
      </c>
      <c r="N156" s="9">
        <f>IF(OR(INDEX(All!$D$2:$D$532,$P156)="Local",INDEX(All!$D$2:$D$532,$P156)="Local / LUPC"),INDEX(All!$N$2:$N$532,$P156),"")</f>
        <v>0</v>
      </c>
      <c r="O156" s="9">
        <f>INDEX(All!$V$2:$V$532,$P156)</f>
        <v>0</v>
      </c>
      <c r="P156">
        <f>MATCH($A156&amp;"|"&amp;$B156,INDEX(All!$A$2:$A$532&amp;"|"&amp;All!$B$2:$B$532,0),0)</f>
        <v>380</v>
      </c>
    </row>
    <row r="157" spans="1:16" x14ac:dyDescent="0.2">
      <c r="A157" s="10" t="s">
        <v>459</v>
      </c>
      <c r="B157" s="11" t="s">
        <v>68</v>
      </c>
      <c r="C157" s="11" t="str">
        <f>INDEX(All!$C$2:$C$532,$P157)</f>
        <v>Northern Maine Development Commission (NMDC)</v>
      </c>
      <c r="D157" s="11" t="str">
        <f>INDEX(All!$D$2:$D$532,$P157)</f>
        <v>Local</v>
      </c>
      <c r="E157" s="11" t="str">
        <f>INDEX(All!$E$2:$E$532,$P157)</f>
        <v>Yes</v>
      </c>
      <c r="F157" s="13">
        <f>INDEX(All!$F$2:$F$532,$P157)</f>
        <v>8736</v>
      </c>
      <c r="G157">
        <f>INDEX(All!$G$2:$G$532,$P157)</f>
        <v>8753</v>
      </c>
      <c r="H157" s="11">
        <f>IF(OR(INDEX(All!$D$2:$D$532,$P157)="Local",INDEX(All!$D$2:$D$532,$P157)="Local / LUPC"),INDEX(All!$H$2:$H$532,$P157),"")</f>
        <v>0</v>
      </c>
      <c r="I157" s="11">
        <f>IF(OR(INDEX(All!$D$2:$D$532,$P157)="Local",INDEX(All!$D$2:$D$532,$P157)="Local / LUPC"),INDEX(All!$I$2:$I$532,$P157),IF(INDEX(All!$D$2:$D$532,$P157)="Census",INDEX(All!$Y$2:$Y$532,$P157),""))</f>
        <v>8</v>
      </c>
      <c r="J157" s="11">
        <f>IF(OR(INDEX(All!$D$2:$D$532,$P157)="Local",INDEX(All!$D$2:$D$532,$P157)="Local / LUPC"),INDEX(All!$J$2:$J$532,$P157),IF(INDEX(All!$D$2:$D$532,$P157)="Census",INDEX(All!$AA$2:$AA$532,$P157),""))</f>
        <v>0</v>
      </c>
      <c r="K157" s="11">
        <f>IF(OR(INDEX(All!$D$2:$D$532,$P157)="Local",INDEX(All!$D$2:$D$532,$P157)="Local / LUPC"),INDEX(All!$K$2:$K$532,$P157),IF(INDEX(All!$D$2:$D$532,$P157)="Census",INDEX(All!$AB$2:$AB$532,$P157),""))</f>
        <v>0</v>
      </c>
      <c r="L157" s="11">
        <f>IF(OR(INDEX(All!$D$2:$D$532,$P157)="Local",INDEX(All!$D$2:$D$532,$P157)="Local / LUPC"),INDEX(All!$L$2:$L$532,$P157),IF(INDEX(All!$D$2:$D$532,$P157)="Census",INDEX(All!$AC$2:$AC$532,$P157),""))</f>
        <v>0</v>
      </c>
      <c r="M157" s="11">
        <f>IF(OR(INDEX(All!$D$2:$D$532,$P157)="Local",INDEX(All!$D$2:$D$532,$P157)="Local / LUPC"),INDEX(All!$M$2:$M$532,$P157),IF(INDEX(All!$D$2:$D$532,$P157)="Census",INDEX(All!$X$2:$X$532,$P157),""))</f>
        <v>8</v>
      </c>
      <c r="N157" s="11">
        <f>IF(OR(INDEX(All!$D$2:$D$532,$P157)="Local",INDEX(All!$D$2:$D$532,$P157)="Local / LUPC"),INDEX(All!$N$2:$N$532,$P157),"")</f>
        <v>0</v>
      </c>
      <c r="O157" s="11">
        <f>INDEX(All!$V$2:$V$532,$P157)</f>
        <v>11</v>
      </c>
      <c r="P157">
        <f>MATCH($A157&amp;"|"&amp;$B157,INDEX(All!$A$2:$A$532&amp;"|"&amp;All!$B$2:$B$532,0),0)</f>
        <v>381</v>
      </c>
    </row>
    <row r="158" spans="1:16" x14ac:dyDescent="0.2">
      <c r="A158" s="8" t="s">
        <v>460</v>
      </c>
      <c r="B158" s="9" t="s">
        <v>62</v>
      </c>
      <c r="C158" s="9" t="str">
        <f>INDEX(All!$C$2:$C$532,$P158)</f>
        <v>Sunrise County Economic Council (SCEC)</v>
      </c>
      <c r="D158" s="9" t="str">
        <f>INDEX(All!$D$2:$D$532,$P158)</f>
        <v>Local</v>
      </c>
      <c r="E158" s="9" t="str">
        <f>INDEX(All!$E$2:$E$532,$P158)</f>
        <v>No</v>
      </c>
      <c r="F158" s="12">
        <f>INDEX(All!$F$2:$F$532,$P158)</f>
        <v>866</v>
      </c>
      <c r="G158">
        <f>INDEX(All!$G$2:$G$532,$P158)</f>
        <v>753</v>
      </c>
      <c r="H158" s="9">
        <f>IF(OR(INDEX(All!$D$2:$D$532,$P158)="Local",INDEX(All!$D$2:$D$532,$P158)="Local / LUPC"),INDEX(All!$H$2:$H$532,$P158),"")</f>
        <v>0</v>
      </c>
      <c r="I158" s="9">
        <f>IF(OR(INDEX(All!$D$2:$D$532,$P158)="Local",INDEX(All!$D$2:$D$532,$P158)="Local / LUPC"),INDEX(All!$I$2:$I$532,$P158),IF(INDEX(All!$D$2:$D$532,$P158)="Census",INDEX(All!$Y$2:$Y$532,$P158),""))</f>
        <v>1</v>
      </c>
      <c r="J158" s="9">
        <f>IF(OR(INDEX(All!$D$2:$D$532,$P158)="Local",INDEX(All!$D$2:$D$532,$P158)="Local / LUPC"),INDEX(All!$J$2:$J$532,$P158),IF(INDEX(All!$D$2:$D$532,$P158)="Census",INDEX(All!$AA$2:$AA$532,$P158),""))</f>
        <v>0</v>
      </c>
      <c r="K158" s="9">
        <f>IF(OR(INDEX(All!$D$2:$D$532,$P158)="Local",INDEX(All!$D$2:$D$532,$P158)="Local / LUPC"),INDEX(All!$K$2:$K$532,$P158),IF(INDEX(All!$D$2:$D$532,$P158)="Census",INDEX(All!$AB$2:$AB$532,$P158),""))</f>
        <v>0</v>
      </c>
      <c r="L158" s="9">
        <f>IF(OR(INDEX(All!$D$2:$D$532,$P158)="Local",INDEX(All!$D$2:$D$532,$P158)="Local / LUPC"),INDEX(All!$L$2:$L$532,$P158),IF(INDEX(All!$D$2:$D$532,$P158)="Census",INDEX(All!$AC$2:$AC$532,$P158),""))</f>
        <v>0</v>
      </c>
      <c r="M158" s="9">
        <f>IF(OR(INDEX(All!$D$2:$D$532,$P158)="Local",INDEX(All!$D$2:$D$532,$P158)="Local / LUPC"),INDEX(All!$M$2:$M$532,$P158),IF(INDEX(All!$D$2:$D$532,$P158)="Census",INDEX(All!$X$2:$X$532,$P158),""))</f>
        <v>1</v>
      </c>
      <c r="N158" s="9">
        <f>IF(OR(INDEX(All!$D$2:$D$532,$P158)="Local",INDEX(All!$D$2:$D$532,$P158)="Local / LUPC"),INDEX(All!$N$2:$N$532,$P158),"")</f>
        <v>0</v>
      </c>
      <c r="O158" s="9">
        <f>INDEX(All!$V$2:$V$532,$P158)</f>
        <v>0</v>
      </c>
      <c r="P158">
        <f>MATCH($A158&amp;"|"&amp;$B158,INDEX(All!$A$2:$A$532&amp;"|"&amp;All!$B$2:$B$532,0),0)</f>
        <v>382</v>
      </c>
    </row>
    <row r="159" spans="1:16" x14ac:dyDescent="0.2">
      <c r="A159" s="10" t="s">
        <v>464</v>
      </c>
      <c r="B159" s="11" t="s">
        <v>100</v>
      </c>
      <c r="C159" s="11">
        <f>INDEX(All!$C$2:$C$532,$P159)</f>
        <v>0</v>
      </c>
      <c r="D159" s="11" t="str">
        <f>INDEX(All!$D$2:$D$532,$P159)</f>
        <v>Local / LUPC</v>
      </c>
      <c r="E159" s="11" t="str">
        <f>INDEX(All!$E$2:$E$532,$P159)</f>
        <v>No</v>
      </c>
      <c r="F159" s="13">
        <f>INDEX(All!$F$2:$F$532,$P159)</f>
        <v>81</v>
      </c>
      <c r="G159">
        <f>INDEX(All!$G$2:$G$532,$P159)</f>
        <v>180</v>
      </c>
      <c r="H159" s="11">
        <f>IF(OR(INDEX(All!$D$2:$D$532,$P159)="Local",INDEX(All!$D$2:$D$532,$P159)="Local / LUPC"),INDEX(All!$H$2:$H$532,$P159),"")</f>
        <v>0</v>
      </c>
      <c r="I159" s="11">
        <f>IF(OR(INDEX(All!$D$2:$D$532,$P159)="Local",INDEX(All!$D$2:$D$532,$P159)="Local / LUPC"),INDEX(All!$I$2:$I$532,$P159),IF(INDEX(All!$D$2:$D$532,$P159)="Census",INDEX(All!$Y$2:$Y$532,$P159),""))</f>
        <v>0</v>
      </c>
      <c r="J159" s="11">
        <f>IF(OR(INDEX(All!$D$2:$D$532,$P159)="Local",INDEX(All!$D$2:$D$532,$P159)="Local / LUPC"),INDEX(All!$J$2:$J$532,$P159),IF(INDEX(All!$D$2:$D$532,$P159)="Census",INDEX(All!$AA$2:$AA$532,$P159),""))</f>
        <v>0</v>
      </c>
      <c r="K159" s="11">
        <f>IF(OR(INDEX(All!$D$2:$D$532,$P159)="Local",INDEX(All!$D$2:$D$532,$P159)="Local / LUPC"),INDEX(All!$K$2:$K$532,$P159),IF(INDEX(All!$D$2:$D$532,$P159)="Census",INDEX(All!$AB$2:$AB$532,$P159),""))</f>
        <v>0</v>
      </c>
      <c r="L159" s="11">
        <f>IF(OR(INDEX(All!$D$2:$D$532,$P159)="Local",INDEX(All!$D$2:$D$532,$P159)="Local / LUPC"),INDEX(All!$L$2:$L$532,$P159),IF(INDEX(All!$D$2:$D$532,$P159)="Census",INDEX(All!$AC$2:$AC$532,$P159),""))</f>
        <v>0</v>
      </c>
      <c r="M159" s="11">
        <f>IF(OR(INDEX(All!$D$2:$D$532,$P159)="Local",INDEX(All!$D$2:$D$532,$P159)="Local / LUPC"),INDEX(All!$M$2:$M$532,$P159),IF(INDEX(All!$D$2:$D$532,$P159)="Census",INDEX(All!$X$2:$X$532,$P159),""))</f>
        <v>24</v>
      </c>
      <c r="N159" s="11">
        <f>IF(OR(INDEX(All!$D$2:$D$532,$P159)="Local",INDEX(All!$D$2:$D$532,$P159)="Local / LUPC"),INDEX(All!$N$2:$N$532,$P159),"")</f>
        <v>0</v>
      </c>
      <c r="O159" s="11">
        <f>INDEX(All!$V$2:$V$532,$P159)</f>
        <v>0</v>
      </c>
      <c r="P159">
        <f>MATCH($A159&amp;"|"&amp;$B159,INDEX(All!$A$2:$A$532&amp;"|"&amp;All!$B$2:$B$532,0),0)</f>
        <v>386</v>
      </c>
    </row>
    <row r="160" spans="1:16" x14ac:dyDescent="0.2">
      <c r="A160" s="8" t="s">
        <v>465</v>
      </c>
      <c r="B160" s="9" t="s">
        <v>104</v>
      </c>
      <c r="C160" s="9" t="str">
        <f>INDEX(All!$C$2:$C$532,$P160)</f>
        <v>Greater Portland Council of Governments (GPCOG)</v>
      </c>
      <c r="D160" s="9" t="str">
        <f>INDEX(All!$D$2:$D$532,$P160)</f>
        <v>Local</v>
      </c>
      <c r="E160" s="9" t="str">
        <f>INDEX(All!$E$2:$E$532,$P160)</f>
        <v>Yes</v>
      </c>
      <c r="F160" s="12">
        <f>INDEX(All!$F$2:$F$532,$P160)</f>
        <v>4610</v>
      </c>
      <c r="G160">
        <f>INDEX(All!$G$2:$G$532,$P160)</f>
        <v>4670</v>
      </c>
      <c r="H160" s="9">
        <f>IF(OR(INDEX(All!$D$2:$D$532,$P160)="Local",INDEX(All!$D$2:$D$532,$P160)="Local / LUPC"),INDEX(All!$H$2:$H$532,$P160),"")</f>
        <v>12</v>
      </c>
      <c r="I160" s="9">
        <f>IF(OR(INDEX(All!$D$2:$D$532,$P160)="Local",INDEX(All!$D$2:$D$532,$P160)="Local / LUPC"),INDEX(All!$I$2:$I$532,$P160),IF(INDEX(All!$D$2:$D$532,$P160)="Census",INDEX(All!$Y$2:$Y$532,$P160),""))</f>
        <v>32</v>
      </c>
      <c r="J160" s="9">
        <f>IF(OR(INDEX(All!$D$2:$D$532,$P160)="Local",INDEX(All!$D$2:$D$532,$P160)="Local / LUPC"),INDEX(All!$J$2:$J$532,$P160),IF(INDEX(All!$D$2:$D$532,$P160)="Census",INDEX(All!$AA$2:$AA$532,$P160),""))</f>
        <v>0</v>
      </c>
      <c r="K160" s="9">
        <f>IF(OR(INDEX(All!$D$2:$D$532,$P160)="Local",INDEX(All!$D$2:$D$532,$P160)="Local / LUPC"),INDEX(All!$K$2:$K$532,$P160),IF(INDEX(All!$D$2:$D$532,$P160)="Census",INDEX(All!$AB$2:$AB$532,$P160),""))</f>
        <v>0</v>
      </c>
      <c r="L160" s="9">
        <f>IF(OR(INDEX(All!$D$2:$D$532,$P160)="Local",INDEX(All!$D$2:$D$532,$P160)="Local / LUPC"),INDEX(All!$L$2:$L$532,$P160),IF(INDEX(All!$D$2:$D$532,$P160)="Census",INDEX(All!$AC$2:$AC$532,$P160),""))</f>
        <v>0</v>
      </c>
      <c r="M160" s="9">
        <f>IF(OR(INDEX(All!$D$2:$D$532,$P160)="Local",INDEX(All!$D$2:$D$532,$P160)="Local / LUPC"),INDEX(All!$M$2:$M$532,$P160),IF(INDEX(All!$D$2:$D$532,$P160)="Census",INDEX(All!$X$2:$X$532,$P160),""))</f>
        <v>44</v>
      </c>
      <c r="N160" s="9">
        <f>IF(OR(INDEX(All!$D$2:$D$532,$P160)="Local",INDEX(All!$D$2:$D$532,$P160)="Local / LUPC"),INDEX(All!$N$2:$N$532,$P160),"")</f>
        <v>0</v>
      </c>
      <c r="O160" s="9">
        <f>INDEX(All!$V$2:$V$532,$P160)</f>
        <v>6</v>
      </c>
      <c r="P160">
        <f>MATCH($A160&amp;"|"&amp;$B160,INDEX(All!$A$2:$A$532&amp;"|"&amp;All!$B$2:$B$532,0),0)</f>
        <v>387</v>
      </c>
    </row>
    <row r="161" spans="1:16" x14ac:dyDescent="0.2">
      <c r="A161" s="10" t="s">
        <v>467</v>
      </c>
      <c r="B161" s="11" t="s">
        <v>68</v>
      </c>
      <c r="C161" s="11">
        <f>INDEX(All!$C$2:$C$532,$P161)</f>
        <v>0</v>
      </c>
      <c r="D161" s="11" t="str">
        <f>INDEX(All!$D$2:$D$532,$P161)</f>
        <v>Local / LUPC</v>
      </c>
      <c r="E161" s="11" t="str">
        <f>INDEX(All!$E$2:$E$532,$P161)</f>
        <v>No</v>
      </c>
      <c r="F161" s="13">
        <f>INDEX(All!$F$2:$F$532,$P161)</f>
        <v>105</v>
      </c>
      <c r="G161">
        <f>INDEX(All!$G$2:$G$532,$P161)</f>
        <v>126</v>
      </c>
      <c r="H161" s="11">
        <f>IF(OR(INDEX(All!$D$2:$D$532,$P161)="Local",INDEX(All!$D$2:$D$532,$P161)="Local / LUPC"),INDEX(All!$H$2:$H$532,$P161),"")</f>
        <v>0</v>
      </c>
      <c r="I161" s="11">
        <f>IF(OR(INDEX(All!$D$2:$D$532,$P161)="Local",INDEX(All!$D$2:$D$532,$P161)="Local / LUPC"),INDEX(All!$I$2:$I$532,$P161),IF(INDEX(All!$D$2:$D$532,$P161)="Census",INDEX(All!$Y$2:$Y$532,$P161),""))</f>
        <v>0</v>
      </c>
      <c r="J161" s="11">
        <f>IF(OR(INDEX(All!$D$2:$D$532,$P161)="Local",INDEX(All!$D$2:$D$532,$P161)="Local / LUPC"),INDEX(All!$J$2:$J$532,$P161),IF(INDEX(All!$D$2:$D$532,$P161)="Census",INDEX(All!$AA$2:$AA$532,$P161),""))</f>
        <v>0</v>
      </c>
      <c r="K161" s="11">
        <f>IF(OR(INDEX(All!$D$2:$D$532,$P161)="Local",INDEX(All!$D$2:$D$532,$P161)="Local / LUPC"),INDEX(All!$K$2:$K$532,$P161),IF(INDEX(All!$D$2:$D$532,$P161)="Census",INDEX(All!$AB$2:$AB$532,$P161),""))</f>
        <v>0</v>
      </c>
      <c r="L161" s="11">
        <f>IF(OR(INDEX(All!$D$2:$D$532,$P161)="Local",INDEX(All!$D$2:$D$532,$P161)="Local / LUPC"),INDEX(All!$L$2:$L$532,$P161),IF(INDEX(All!$D$2:$D$532,$P161)="Census",INDEX(All!$AC$2:$AC$532,$P161),""))</f>
        <v>0</v>
      </c>
      <c r="M161" s="11">
        <f>IF(OR(INDEX(All!$D$2:$D$532,$P161)="Local",INDEX(All!$D$2:$D$532,$P161)="Local / LUPC"),INDEX(All!$M$2:$M$532,$P161),IF(INDEX(All!$D$2:$D$532,$P161)="Census",INDEX(All!$X$2:$X$532,$P161),""))</f>
        <v>1</v>
      </c>
      <c r="N161" s="11">
        <f>IF(OR(INDEX(All!$D$2:$D$532,$P161)="Local",INDEX(All!$D$2:$D$532,$P161)="Local / LUPC"),INDEX(All!$N$2:$N$532,$P161),"")</f>
        <v>0</v>
      </c>
      <c r="O161" s="11">
        <f>INDEX(All!$V$2:$V$532,$P161)</f>
        <v>0</v>
      </c>
      <c r="P161">
        <f>MATCH($A161&amp;"|"&amp;$B161,INDEX(All!$A$2:$A$532&amp;"|"&amp;All!$B$2:$B$532,0),0)</f>
        <v>389</v>
      </c>
    </row>
    <row r="162" spans="1:16" x14ac:dyDescent="0.2">
      <c r="A162" s="8" t="s">
        <v>470</v>
      </c>
      <c r="B162" s="9" t="s">
        <v>62</v>
      </c>
      <c r="C162" s="9" t="str">
        <f>INDEX(All!$C$2:$C$532,$P162)</f>
        <v>Sunrise County Economic Council (SCEC)</v>
      </c>
      <c r="D162" s="9" t="str">
        <f>INDEX(All!$D$2:$D$532,$P162)</f>
        <v>Local</v>
      </c>
      <c r="E162" s="9" t="str">
        <f>INDEX(All!$E$2:$E$532,$P162)</f>
        <v>No</v>
      </c>
      <c r="F162" s="12">
        <f>INDEX(All!$F$2:$F$532,$P162)</f>
        <v>621</v>
      </c>
      <c r="G162">
        <f>INDEX(All!$G$2:$G$532,$P162)</f>
        <v>556</v>
      </c>
      <c r="H162" s="9">
        <f>IF(OR(INDEX(All!$D$2:$D$532,$P162)="Local",INDEX(All!$D$2:$D$532,$P162)="Local / LUPC"),INDEX(All!$H$2:$H$532,$P162),"")</f>
        <v>10</v>
      </c>
      <c r="I162" s="9">
        <f>IF(OR(INDEX(All!$D$2:$D$532,$P162)="Local",INDEX(All!$D$2:$D$532,$P162)="Local / LUPC"),INDEX(All!$I$2:$I$532,$P162),IF(INDEX(All!$D$2:$D$532,$P162)="Census",INDEX(All!$Y$2:$Y$532,$P162),""))</f>
        <v>3</v>
      </c>
      <c r="J162" s="9">
        <f>IF(OR(INDEX(All!$D$2:$D$532,$P162)="Local",INDEX(All!$D$2:$D$532,$P162)="Local / LUPC"),INDEX(All!$J$2:$J$532,$P162),IF(INDEX(All!$D$2:$D$532,$P162)="Census",INDEX(All!$AA$2:$AA$532,$P162),""))</f>
        <v>0</v>
      </c>
      <c r="K162" s="9">
        <f>IF(OR(INDEX(All!$D$2:$D$532,$P162)="Local",INDEX(All!$D$2:$D$532,$P162)="Local / LUPC"),INDEX(All!$K$2:$K$532,$P162),IF(INDEX(All!$D$2:$D$532,$P162)="Census",INDEX(All!$AB$2:$AB$532,$P162),""))</f>
        <v>0</v>
      </c>
      <c r="L162" s="9">
        <f>IF(OR(INDEX(All!$D$2:$D$532,$P162)="Local",INDEX(All!$D$2:$D$532,$P162)="Local / LUPC"),INDEX(All!$L$2:$L$532,$P162),IF(INDEX(All!$D$2:$D$532,$P162)="Census",INDEX(All!$AC$2:$AC$532,$P162),""))</f>
        <v>0</v>
      </c>
      <c r="M162" s="9">
        <f>IF(OR(INDEX(All!$D$2:$D$532,$P162)="Local",INDEX(All!$D$2:$D$532,$P162)="Local / LUPC"),INDEX(All!$M$2:$M$532,$P162),IF(INDEX(All!$D$2:$D$532,$P162)="Census",INDEX(All!$X$2:$X$532,$P162),""))</f>
        <v>13</v>
      </c>
      <c r="N162" s="9">
        <f>IF(OR(INDEX(All!$D$2:$D$532,$P162)="Local",INDEX(All!$D$2:$D$532,$P162)="Local / LUPC"),INDEX(All!$N$2:$N$532,$P162),"")</f>
        <v>0</v>
      </c>
      <c r="O162" s="9">
        <f>INDEX(All!$V$2:$V$532,$P162)</f>
        <v>0</v>
      </c>
      <c r="P162">
        <f>MATCH($A162&amp;"|"&amp;$B162,INDEX(All!$A$2:$A$532&amp;"|"&amp;All!$B$2:$B$532,0),0)</f>
        <v>392</v>
      </c>
    </row>
    <row r="163" spans="1:16" x14ac:dyDescent="0.2">
      <c r="A163" s="10" t="s">
        <v>471</v>
      </c>
      <c r="B163" s="11" t="s">
        <v>83</v>
      </c>
      <c r="C163" s="11" t="str">
        <f>INDEX(All!$C$2:$C$532,$P163)</f>
        <v>Midcoast Council of Governments (MCOG)</v>
      </c>
      <c r="D163" s="11" t="str">
        <f>INDEX(All!$D$2:$D$532,$P163)</f>
        <v>Local</v>
      </c>
      <c r="E163" s="11" t="str">
        <f>INDEX(All!$E$2:$E$532,$P163)</f>
        <v>Yes</v>
      </c>
      <c r="F163" s="13">
        <f>INDEX(All!$F$2:$F$532,$P163)</f>
        <v>7035</v>
      </c>
      <c r="G163">
        <f>INDEX(All!$G$2:$G$532,$P163)</f>
        <v>7044</v>
      </c>
      <c r="H163" s="11">
        <f>IF(OR(INDEX(All!$D$2:$D$532,$P163)="Local",INDEX(All!$D$2:$D$532,$P163)="Local / LUPC"),INDEX(All!$H$2:$H$532,$P163),"")</f>
        <v>3</v>
      </c>
      <c r="I163" s="11">
        <f>IF(OR(INDEX(All!$D$2:$D$532,$P163)="Local",INDEX(All!$D$2:$D$532,$P163)="Local / LUPC"),INDEX(All!$I$2:$I$532,$P163),IF(INDEX(All!$D$2:$D$532,$P163)="Census",INDEX(All!$Y$2:$Y$532,$P163),""))</f>
        <v>15</v>
      </c>
      <c r="J163" s="11">
        <f>IF(OR(INDEX(All!$D$2:$D$532,$P163)="Local",INDEX(All!$D$2:$D$532,$P163)="Local / LUPC"),INDEX(All!$J$2:$J$532,$P163),IF(INDEX(All!$D$2:$D$532,$P163)="Census",INDEX(All!$AA$2:$AA$532,$P163),""))</f>
        <v>1</v>
      </c>
      <c r="K163" s="11">
        <f>IF(OR(INDEX(All!$D$2:$D$532,$P163)="Local",INDEX(All!$D$2:$D$532,$P163)="Local / LUPC"),INDEX(All!$K$2:$K$532,$P163),IF(INDEX(All!$D$2:$D$532,$P163)="Census",INDEX(All!$AB$2:$AB$532,$P163),""))</f>
        <v>1</v>
      </c>
      <c r="L163" s="11">
        <f>IF(OR(INDEX(All!$D$2:$D$532,$P163)="Local",INDEX(All!$D$2:$D$532,$P163)="Local / LUPC"),INDEX(All!$L$2:$L$532,$P163),IF(INDEX(All!$D$2:$D$532,$P163)="Census",INDEX(All!$AC$2:$AC$532,$P163),""))</f>
        <v>0</v>
      </c>
      <c r="M163" s="11">
        <f>IF(OR(INDEX(All!$D$2:$D$532,$P163)="Local",INDEX(All!$D$2:$D$532,$P163)="Local / LUPC"),INDEX(All!$M$2:$M$532,$P163),IF(INDEX(All!$D$2:$D$532,$P163)="Census",INDEX(All!$X$2:$X$532,$P163),""))</f>
        <v>20</v>
      </c>
      <c r="N163" s="11">
        <f>IF(OR(INDEX(All!$D$2:$D$532,$P163)="Local",INDEX(All!$D$2:$D$532,$P163)="Local / LUPC"),INDEX(All!$N$2:$N$532,$P163),"")</f>
        <v>0</v>
      </c>
      <c r="O163" s="11">
        <f>INDEX(All!$V$2:$V$532,$P163)</f>
        <v>0</v>
      </c>
      <c r="P163">
        <f>MATCH($A163&amp;"|"&amp;$B163,INDEX(All!$A$2:$A$532&amp;"|"&amp;All!$B$2:$B$532,0),0)</f>
        <v>393</v>
      </c>
    </row>
    <row r="164" spans="1:16" x14ac:dyDescent="0.2">
      <c r="A164" s="8" t="s">
        <v>472</v>
      </c>
      <c r="B164" s="9" t="s">
        <v>83</v>
      </c>
      <c r="C164" s="9" t="str">
        <f>INDEX(All!$C$2:$C$532,$P164)</f>
        <v>Midcoast Council of Governments (MCOG)</v>
      </c>
      <c r="D164" s="9" t="str">
        <f>INDEX(All!$D$2:$D$532,$P164)</f>
        <v>Local</v>
      </c>
      <c r="E164" s="9" t="str">
        <f>INDEX(All!$E$2:$E$532,$P164)</f>
        <v>No</v>
      </c>
      <c r="F164" s="12">
        <f>INDEX(All!$F$2:$F$532,$P164)</f>
        <v>3675</v>
      </c>
      <c r="G164">
        <f>INDEX(All!$G$2:$G$532,$P164)</f>
        <v>3640</v>
      </c>
      <c r="H164" s="9">
        <f>IF(OR(INDEX(All!$D$2:$D$532,$P164)="Local",INDEX(All!$D$2:$D$532,$P164)="Local / LUPC"),INDEX(All!$H$2:$H$532,$P164),"")</f>
        <v>5</v>
      </c>
      <c r="I164" s="9">
        <f>IF(OR(INDEX(All!$D$2:$D$532,$P164)="Local",INDEX(All!$D$2:$D$532,$P164)="Local / LUPC"),INDEX(All!$I$2:$I$532,$P164),IF(INDEX(All!$D$2:$D$532,$P164)="Census",INDEX(All!$Y$2:$Y$532,$P164),""))</f>
        <v>13</v>
      </c>
      <c r="J164" s="9">
        <f>IF(OR(INDEX(All!$D$2:$D$532,$P164)="Local",INDEX(All!$D$2:$D$532,$P164)="Local / LUPC"),INDEX(All!$J$2:$J$532,$P164),IF(INDEX(All!$D$2:$D$532,$P164)="Census",INDEX(All!$AA$2:$AA$532,$P164),""))</f>
        <v>1</v>
      </c>
      <c r="K164" s="9">
        <f>IF(OR(INDEX(All!$D$2:$D$532,$P164)="Local",INDEX(All!$D$2:$D$532,$P164)="Local / LUPC"),INDEX(All!$K$2:$K$532,$P164),IF(INDEX(All!$D$2:$D$532,$P164)="Census",INDEX(All!$AB$2:$AB$532,$P164),""))</f>
        <v>0</v>
      </c>
      <c r="L164" s="9">
        <f>IF(OR(INDEX(All!$D$2:$D$532,$P164)="Local",INDEX(All!$D$2:$D$532,$P164)="Local / LUPC"),INDEX(All!$L$2:$L$532,$P164),IF(INDEX(All!$D$2:$D$532,$P164)="Census",INDEX(All!$AC$2:$AC$532,$P164),""))</f>
        <v>1</v>
      </c>
      <c r="M164" s="9">
        <f>IF(OR(INDEX(All!$D$2:$D$532,$P164)="Local",INDEX(All!$D$2:$D$532,$P164)="Local / LUPC"),INDEX(All!$M$2:$M$532,$P164),IF(INDEX(All!$D$2:$D$532,$P164)="Census",INDEX(All!$X$2:$X$532,$P164),""))</f>
        <v>20</v>
      </c>
      <c r="N164" s="9">
        <f>IF(OR(INDEX(All!$D$2:$D$532,$P164)="Local",INDEX(All!$D$2:$D$532,$P164)="Local / LUPC"),INDEX(All!$N$2:$N$532,$P164),"")</f>
        <v>0</v>
      </c>
      <c r="O164" s="9">
        <f>INDEX(All!$V$2:$V$532,$P164)</f>
        <v>3</v>
      </c>
      <c r="P164">
        <f>MATCH($A164&amp;"|"&amp;$B164,INDEX(All!$A$2:$A$532&amp;"|"&amp;All!$B$2:$B$532,0),0)</f>
        <v>394</v>
      </c>
    </row>
    <row r="165" spans="1:16" x14ac:dyDescent="0.2">
      <c r="A165" s="10" t="s">
        <v>474</v>
      </c>
      <c r="B165" s="11" t="s">
        <v>62</v>
      </c>
      <c r="C165" s="11" t="str">
        <f>INDEX(All!$C$2:$C$532,$P165)</f>
        <v>Sunrise County Economic Council (SCEC)</v>
      </c>
      <c r="D165" s="11" t="str">
        <f>INDEX(All!$D$2:$D$532,$P165)</f>
        <v>Local</v>
      </c>
      <c r="E165" s="11" t="str">
        <f>INDEX(All!$E$2:$E$532,$P165)</f>
        <v>No</v>
      </c>
      <c r="F165" s="13">
        <f>INDEX(All!$F$2:$F$532,$P165)</f>
        <v>369</v>
      </c>
      <c r="G165">
        <f>INDEX(All!$G$2:$G$532,$P165)</f>
        <v>314</v>
      </c>
      <c r="H165" s="11">
        <f>IF(OR(INDEX(All!$D$2:$D$532,$P165)="Local",INDEX(All!$D$2:$D$532,$P165)="Local / LUPC"),INDEX(All!$H$2:$H$532,$P165),"")</f>
        <v>0</v>
      </c>
      <c r="I165" s="11">
        <f>IF(OR(INDEX(All!$D$2:$D$532,$P165)="Local",INDEX(All!$D$2:$D$532,$P165)="Local / LUPC"),INDEX(All!$I$2:$I$532,$P165),IF(INDEX(All!$D$2:$D$532,$P165)="Census",INDEX(All!$Y$2:$Y$532,$P165),""))</f>
        <v>6</v>
      </c>
      <c r="J165" s="11">
        <f>IF(OR(INDEX(All!$D$2:$D$532,$P165)="Local",INDEX(All!$D$2:$D$532,$P165)="Local / LUPC"),INDEX(All!$J$2:$J$532,$P165),IF(INDEX(All!$D$2:$D$532,$P165)="Census",INDEX(All!$AA$2:$AA$532,$P165),""))</f>
        <v>0</v>
      </c>
      <c r="K165" s="11">
        <f>IF(OR(INDEX(All!$D$2:$D$532,$P165)="Local",INDEX(All!$D$2:$D$532,$P165)="Local / LUPC"),INDEX(All!$K$2:$K$532,$P165),IF(INDEX(All!$D$2:$D$532,$P165)="Census",INDEX(All!$AB$2:$AB$532,$P165),""))</f>
        <v>0</v>
      </c>
      <c r="L165" s="11">
        <f>IF(OR(INDEX(All!$D$2:$D$532,$P165)="Local",INDEX(All!$D$2:$D$532,$P165)="Local / LUPC"),INDEX(All!$L$2:$L$532,$P165),IF(INDEX(All!$D$2:$D$532,$P165)="Census",INDEX(All!$AC$2:$AC$532,$P165),""))</f>
        <v>0</v>
      </c>
      <c r="M165" s="11">
        <f>IF(OR(INDEX(All!$D$2:$D$532,$P165)="Local",INDEX(All!$D$2:$D$532,$P165)="Local / LUPC"),INDEX(All!$M$2:$M$532,$P165),IF(INDEX(All!$D$2:$D$532,$P165)="Census",INDEX(All!$X$2:$X$532,$P165),""))</f>
        <v>6</v>
      </c>
      <c r="N165" s="11">
        <f>IF(OR(INDEX(All!$D$2:$D$532,$P165)="Local",INDEX(All!$D$2:$D$532,$P165)="Local / LUPC"),INDEX(All!$N$2:$N$532,$P165),"")</f>
        <v>0</v>
      </c>
      <c r="O165" s="11">
        <f>INDEX(All!$V$2:$V$532,$P165)</f>
        <v>0</v>
      </c>
      <c r="P165">
        <f>MATCH($A165&amp;"|"&amp;$B165,INDEX(All!$A$2:$A$532&amp;"|"&amp;All!$B$2:$B$532,0),0)</f>
        <v>396</v>
      </c>
    </row>
    <row r="166" spans="1:16" x14ac:dyDescent="0.2">
      <c r="A166" s="8" t="s">
        <v>476</v>
      </c>
      <c r="B166" s="9" t="s">
        <v>77</v>
      </c>
      <c r="C166" s="9" t="str">
        <f>INDEX(All!$C$2:$C$532,$P166)</f>
        <v>Androscoggin Valley Council of Governments (AVCOG)</v>
      </c>
      <c r="D166" s="9" t="str">
        <f>INDEX(All!$D$2:$D$532,$P166)</f>
        <v>Local</v>
      </c>
      <c r="E166" s="9" t="str">
        <f>INDEX(All!$E$2:$E$532,$P166)</f>
        <v>Yes</v>
      </c>
      <c r="F166" s="12">
        <f>INDEX(All!$F$2:$F$532,$P166)</f>
        <v>5942</v>
      </c>
      <c r="G166">
        <f>INDEX(All!$G$2:$G$532,$P166)</f>
        <v>5943</v>
      </c>
      <c r="H166" s="9">
        <f>IF(OR(INDEX(All!$D$2:$D$532,$P166)="Local",INDEX(All!$D$2:$D$532,$P166)="Local / LUPC"),INDEX(All!$H$2:$H$532,$P166),"")</f>
        <v>6</v>
      </c>
      <c r="I166" s="9">
        <f>IF(OR(INDEX(All!$D$2:$D$532,$P166)="Local",INDEX(All!$D$2:$D$532,$P166)="Local / LUPC"),INDEX(All!$I$2:$I$532,$P166),IF(INDEX(All!$D$2:$D$532,$P166)="Census",INDEX(All!$Y$2:$Y$532,$P166),""))</f>
        <v>0</v>
      </c>
      <c r="J166" s="9">
        <f>IF(OR(INDEX(All!$D$2:$D$532,$P166)="Local",INDEX(All!$D$2:$D$532,$P166)="Local / LUPC"),INDEX(All!$J$2:$J$532,$P166),IF(INDEX(All!$D$2:$D$532,$P166)="Census",INDEX(All!$AA$2:$AA$532,$P166),""))</f>
        <v>0</v>
      </c>
      <c r="K166" s="9">
        <f>IF(OR(INDEX(All!$D$2:$D$532,$P166)="Local",INDEX(All!$D$2:$D$532,$P166)="Local / LUPC"),INDEX(All!$K$2:$K$532,$P166),IF(INDEX(All!$D$2:$D$532,$P166)="Census",INDEX(All!$AB$2:$AB$532,$P166),""))</f>
        <v>0</v>
      </c>
      <c r="L166" s="9">
        <f>IF(OR(INDEX(All!$D$2:$D$532,$P166)="Local",INDEX(All!$D$2:$D$532,$P166)="Local / LUPC"),INDEX(All!$L$2:$L$532,$P166),IF(INDEX(All!$D$2:$D$532,$P166)="Census",INDEX(All!$AC$2:$AC$532,$P166),""))</f>
        <v>0</v>
      </c>
      <c r="M166" s="9">
        <f>IF(OR(INDEX(All!$D$2:$D$532,$P166)="Local",INDEX(All!$D$2:$D$532,$P166)="Local / LUPC"),INDEX(All!$M$2:$M$532,$P166),IF(INDEX(All!$D$2:$D$532,$P166)="Census",INDEX(All!$X$2:$X$532,$P166),""))</f>
        <v>6</v>
      </c>
      <c r="N166" s="9">
        <f>IF(OR(INDEX(All!$D$2:$D$532,$P166)="Local",INDEX(All!$D$2:$D$532,$P166)="Local / LUPC"),INDEX(All!$N$2:$N$532,$P166),"")</f>
        <v>0</v>
      </c>
      <c r="O166" s="9">
        <f>INDEX(All!$V$2:$V$532,$P166)</f>
        <v>3</v>
      </c>
      <c r="P166">
        <f>MATCH($A166&amp;"|"&amp;$B166,INDEX(All!$A$2:$A$532&amp;"|"&amp;All!$B$2:$B$532,0),0)</f>
        <v>398</v>
      </c>
    </row>
    <row r="167" spans="1:16" x14ac:dyDescent="0.2">
      <c r="A167" s="10" t="s">
        <v>478</v>
      </c>
      <c r="B167" s="11" t="s">
        <v>59</v>
      </c>
      <c r="C167" s="11" t="str">
        <f>INDEX(All!$C$2:$C$532,$P167)</f>
        <v>Southern Maine Planning and Development Commission (SMPDC)</v>
      </c>
      <c r="D167" s="11" t="str">
        <f>INDEX(All!$D$2:$D$532,$P167)</f>
        <v>Local</v>
      </c>
      <c r="E167" s="11" t="str">
        <f>INDEX(All!$E$2:$E$532,$P167)</f>
        <v>Yes</v>
      </c>
      <c r="F167" s="13">
        <f>INDEX(All!$F$2:$F$532,$P167)</f>
        <v>20819</v>
      </c>
      <c r="G167">
        <f>INDEX(All!$G$2:$G$532,$P167)</f>
        <v>21138</v>
      </c>
      <c r="H167" s="11">
        <f>IF(OR(INDEX(All!$D$2:$D$532,$P167)="Local",INDEX(All!$D$2:$D$532,$P167)="Local / LUPC"),INDEX(All!$H$2:$H$532,$P167),"")</f>
        <v>15</v>
      </c>
      <c r="I167" s="11">
        <f>IF(OR(INDEX(All!$D$2:$D$532,$P167)="Local",INDEX(All!$D$2:$D$532,$P167)="Local / LUPC"),INDEX(All!$I$2:$I$532,$P167),IF(INDEX(All!$D$2:$D$532,$P167)="Census",INDEX(All!$Y$2:$Y$532,$P167),""))</f>
        <v>61</v>
      </c>
      <c r="J167" s="11">
        <f>IF(OR(INDEX(All!$D$2:$D$532,$P167)="Local",INDEX(All!$D$2:$D$532,$P167)="Local / LUPC"),INDEX(All!$J$2:$J$532,$P167),IF(INDEX(All!$D$2:$D$532,$P167)="Census",INDEX(All!$AA$2:$AA$532,$P167),""))</f>
        <v>6</v>
      </c>
      <c r="K167" s="11">
        <f>IF(OR(INDEX(All!$D$2:$D$532,$P167)="Local",INDEX(All!$D$2:$D$532,$P167)="Local / LUPC"),INDEX(All!$K$2:$K$532,$P167),IF(INDEX(All!$D$2:$D$532,$P167)="Census",INDEX(All!$AB$2:$AB$532,$P167),""))</f>
        <v>0</v>
      </c>
      <c r="L167" s="11">
        <f>IF(OR(INDEX(All!$D$2:$D$532,$P167)="Local",INDEX(All!$D$2:$D$532,$P167)="Local / LUPC"),INDEX(All!$L$2:$L$532,$P167),IF(INDEX(All!$D$2:$D$532,$P167)="Census",INDEX(All!$AC$2:$AC$532,$P167),""))</f>
        <v>19</v>
      </c>
      <c r="M167" s="11">
        <f>IF(OR(INDEX(All!$D$2:$D$532,$P167)="Local",INDEX(All!$D$2:$D$532,$P167)="Local / LUPC"),INDEX(All!$M$2:$M$532,$P167),IF(INDEX(All!$D$2:$D$532,$P167)="Census",INDEX(All!$X$2:$X$532,$P167),""))</f>
        <v>101</v>
      </c>
      <c r="N167" s="11">
        <f>IF(OR(INDEX(All!$D$2:$D$532,$P167)="Local",INDEX(All!$D$2:$D$532,$P167)="Local / LUPC"),INDEX(All!$N$2:$N$532,$P167),"")</f>
        <v>7</v>
      </c>
      <c r="O167" s="11">
        <f>INDEX(All!$V$2:$V$532,$P167)</f>
        <v>1</v>
      </c>
      <c r="P167">
        <f>MATCH($A167&amp;"|"&amp;$B167,INDEX(All!$A$2:$A$532&amp;"|"&amp;All!$B$2:$B$532,0),0)</f>
        <v>400</v>
      </c>
    </row>
    <row r="168" spans="1:16" x14ac:dyDescent="0.2">
      <c r="A168" s="8" t="s">
        <v>479</v>
      </c>
      <c r="B168" s="9" t="s">
        <v>100</v>
      </c>
      <c r="C168" s="9">
        <f>INDEX(All!$C$2:$C$532,$P168)</f>
        <v>0</v>
      </c>
      <c r="D168" s="9" t="str">
        <f>INDEX(All!$D$2:$D$532,$P168)</f>
        <v>Local / LUPC</v>
      </c>
      <c r="E168" s="9" t="str">
        <f>INDEX(All!$E$2:$E$532,$P168)</f>
        <v>No</v>
      </c>
      <c r="F168" s="12">
        <f>INDEX(All!$F$2:$F$532,$P168)</f>
        <v>90</v>
      </c>
      <c r="G168">
        <f>INDEX(All!$G$2:$G$532,$P168)</f>
        <v>127</v>
      </c>
      <c r="H168" s="9">
        <f>IF(OR(INDEX(All!$D$2:$D$532,$P168)="Local",INDEX(All!$D$2:$D$532,$P168)="Local / LUPC"),INDEX(All!$H$2:$H$532,$P168),"")</f>
        <v>0</v>
      </c>
      <c r="I168" s="9">
        <f>IF(OR(INDEX(All!$D$2:$D$532,$P168)="Local",INDEX(All!$D$2:$D$532,$P168)="Local / LUPC"),INDEX(All!$I$2:$I$532,$P168),IF(INDEX(All!$D$2:$D$532,$P168)="Census",INDEX(All!$Y$2:$Y$532,$P168),""))</f>
        <v>0</v>
      </c>
      <c r="J168" s="9">
        <f>IF(OR(INDEX(All!$D$2:$D$532,$P168)="Local",INDEX(All!$D$2:$D$532,$P168)="Local / LUPC"),INDEX(All!$J$2:$J$532,$P168),IF(INDEX(All!$D$2:$D$532,$P168)="Census",INDEX(All!$AA$2:$AA$532,$P168),""))</f>
        <v>0</v>
      </c>
      <c r="K168" s="9">
        <f>IF(OR(INDEX(All!$D$2:$D$532,$P168)="Local",INDEX(All!$D$2:$D$532,$P168)="Local / LUPC"),INDEX(All!$K$2:$K$532,$P168),IF(INDEX(All!$D$2:$D$532,$P168)="Census",INDEX(All!$AB$2:$AB$532,$P168),""))</f>
        <v>0</v>
      </c>
      <c r="L168" s="9">
        <f>IF(OR(INDEX(All!$D$2:$D$532,$P168)="Local",INDEX(All!$D$2:$D$532,$P168)="Local / LUPC"),INDEX(All!$L$2:$L$532,$P168),IF(INDEX(All!$D$2:$D$532,$P168)="Census",INDEX(All!$AC$2:$AC$532,$P168),""))</f>
        <v>0</v>
      </c>
      <c r="M168" s="9">
        <f>IF(OR(INDEX(All!$D$2:$D$532,$P168)="Local",INDEX(All!$D$2:$D$532,$P168)="Local / LUPC"),INDEX(All!$M$2:$M$532,$P168),IF(INDEX(All!$D$2:$D$532,$P168)="Census",INDEX(All!$X$2:$X$532,$P168),""))</f>
        <v>16</v>
      </c>
      <c r="N168" s="9">
        <f>IF(OR(INDEX(All!$D$2:$D$532,$P168)="Local",INDEX(All!$D$2:$D$532,$P168)="Local / LUPC"),INDEX(All!$N$2:$N$532,$P168),"")</f>
        <v>0</v>
      </c>
      <c r="O168" s="9">
        <f>INDEX(All!$V$2:$V$532,$P168)</f>
        <v>0</v>
      </c>
      <c r="P168">
        <f>MATCH($A168&amp;"|"&amp;$B168,INDEX(All!$A$2:$A$532&amp;"|"&amp;All!$B$2:$B$532,0),0)</f>
        <v>401</v>
      </c>
    </row>
    <row r="169" spans="1:16" x14ac:dyDescent="0.2">
      <c r="A169" s="10" t="s">
        <v>480</v>
      </c>
      <c r="B169" s="11" t="s">
        <v>59</v>
      </c>
      <c r="C169" s="11" t="str">
        <f>INDEX(All!$C$2:$C$532,$P169)</f>
        <v>Southern Maine Planning and Development Commission (SMPDC)</v>
      </c>
      <c r="D169" s="11" t="str">
        <f>INDEX(All!$D$2:$D$532,$P169)</f>
        <v>Local</v>
      </c>
      <c r="E169" s="11" t="str">
        <f>INDEX(All!$E$2:$E$532,$P169)</f>
        <v>Yes</v>
      </c>
      <c r="F169" s="13">
        <f>INDEX(All!$F$2:$F$532,$P169)</f>
        <v>22247</v>
      </c>
      <c r="G169">
        <f>INDEX(All!$G$2:$G$532,$P169)</f>
        <v>22567</v>
      </c>
      <c r="H169" s="11">
        <f>IF(OR(INDEX(All!$D$2:$D$532,$P169)="Local",INDEX(All!$D$2:$D$532,$P169)="Local / LUPC"),INDEX(All!$H$2:$H$532,$P169),"")</f>
        <v>10</v>
      </c>
      <c r="I169" s="11">
        <f>IF(OR(INDEX(All!$D$2:$D$532,$P169)="Local",INDEX(All!$D$2:$D$532,$P169)="Local / LUPC"),INDEX(All!$I$2:$I$532,$P169),IF(INDEX(All!$D$2:$D$532,$P169)="Census",INDEX(All!$Y$2:$Y$532,$P169),""))</f>
        <v>44</v>
      </c>
      <c r="J169" s="11">
        <f>IF(OR(INDEX(All!$D$2:$D$532,$P169)="Local",INDEX(All!$D$2:$D$532,$P169)="Local / LUPC"),INDEX(All!$J$2:$J$532,$P169),IF(INDEX(All!$D$2:$D$532,$P169)="Census",INDEX(All!$AA$2:$AA$532,$P169),""))</f>
        <v>4</v>
      </c>
      <c r="K169" s="11">
        <f>IF(OR(INDEX(All!$D$2:$D$532,$P169)="Local",INDEX(All!$D$2:$D$532,$P169)="Local / LUPC"),INDEX(All!$K$2:$K$532,$P169),IF(INDEX(All!$D$2:$D$532,$P169)="Census",INDEX(All!$AB$2:$AB$532,$P169),""))</f>
        <v>0</v>
      </c>
      <c r="L169" s="11">
        <f>IF(OR(INDEX(All!$D$2:$D$532,$P169)="Local",INDEX(All!$D$2:$D$532,$P169)="Local / LUPC"),INDEX(All!$L$2:$L$532,$P169),IF(INDEX(All!$D$2:$D$532,$P169)="Census",INDEX(All!$AC$2:$AC$532,$P169),""))</f>
        <v>122</v>
      </c>
      <c r="M169" s="11">
        <f>IF(OR(INDEX(All!$D$2:$D$532,$P169)="Local",INDEX(All!$D$2:$D$532,$P169)="Local / LUPC"),INDEX(All!$M$2:$M$532,$P169),IF(INDEX(All!$D$2:$D$532,$P169)="Census",INDEX(All!$X$2:$X$532,$P169),""))</f>
        <v>180</v>
      </c>
      <c r="N169" s="11">
        <f>IF(OR(INDEX(All!$D$2:$D$532,$P169)="Local",INDEX(All!$D$2:$D$532,$P169)="Local / LUPC"),INDEX(All!$N$2:$N$532,$P169),"")</f>
        <v>0</v>
      </c>
      <c r="O169" s="11">
        <f>INDEX(All!$V$2:$V$532,$P169)</f>
        <v>11</v>
      </c>
      <c r="P169">
        <f>MATCH($A169&amp;"|"&amp;$B169,INDEX(All!$A$2:$A$532&amp;"|"&amp;All!$B$2:$B$532,0),0)</f>
        <v>402</v>
      </c>
    </row>
    <row r="170" spans="1:16" x14ac:dyDescent="0.2">
      <c r="A170" s="8" t="s">
        <v>482</v>
      </c>
      <c r="B170" s="9" t="s">
        <v>104</v>
      </c>
      <c r="C170" s="9" t="str">
        <f>INDEX(All!$C$2:$C$532,$P170)</f>
        <v>Greater Portland Council of Governments (GPCOG)</v>
      </c>
      <c r="D170" s="9" t="str">
        <f>INDEX(All!$D$2:$D$532,$P170)</f>
        <v>Local</v>
      </c>
      <c r="E170" s="9" t="str">
        <f>INDEX(All!$E$2:$E$532,$P170)</f>
        <v>Yes</v>
      </c>
      <c r="F170" s="12">
        <f>INDEX(All!$F$2:$F$532,$P170)</f>
        <v>23215</v>
      </c>
      <c r="G170">
        <f>INDEX(All!$G$2:$G$532,$P170)</f>
        <v>24040</v>
      </c>
      <c r="H170" s="9">
        <f>IF(OR(INDEX(All!$D$2:$D$532,$P170)="Local",INDEX(All!$D$2:$D$532,$P170)="Local / LUPC"),INDEX(All!$H$2:$H$532,$P170),"")</f>
        <v>11</v>
      </c>
      <c r="I170" s="9">
        <f>IF(OR(INDEX(All!$D$2:$D$532,$P170)="Local",INDEX(All!$D$2:$D$532,$P170)="Local / LUPC"),INDEX(All!$I$2:$I$532,$P170),IF(INDEX(All!$D$2:$D$532,$P170)="Census",INDEX(All!$Y$2:$Y$532,$P170),""))</f>
        <v>58</v>
      </c>
      <c r="J170" s="9">
        <f>IF(OR(INDEX(All!$D$2:$D$532,$P170)="Local",INDEX(All!$D$2:$D$532,$P170)="Local / LUPC"),INDEX(All!$J$2:$J$532,$P170),IF(INDEX(All!$D$2:$D$532,$P170)="Census",INDEX(All!$AA$2:$AA$532,$P170),""))</f>
        <v>0</v>
      </c>
      <c r="K170" s="9">
        <f>IF(OR(INDEX(All!$D$2:$D$532,$P170)="Local",INDEX(All!$D$2:$D$532,$P170)="Local / LUPC"),INDEX(All!$K$2:$K$532,$P170),IF(INDEX(All!$D$2:$D$532,$P170)="Census",INDEX(All!$AB$2:$AB$532,$P170),""))</f>
        <v>0</v>
      </c>
      <c r="L170" s="9">
        <f>IF(OR(INDEX(All!$D$2:$D$532,$P170)="Local",INDEX(All!$D$2:$D$532,$P170)="Local / LUPC"),INDEX(All!$L$2:$L$532,$P170),IF(INDEX(All!$D$2:$D$532,$P170)="Census",INDEX(All!$AC$2:$AC$532,$P170),""))</f>
        <v>48</v>
      </c>
      <c r="M170" s="9">
        <f>IF(OR(INDEX(All!$D$2:$D$532,$P170)="Local",INDEX(All!$D$2:$D$532,$P170)="Local / LUPC"),INDEX(All!$M$2:$M$532,$P170),IF(INDEX(All!$D$2:$D$532,$P170)="Census",INDEX(All!$X$2:$X$532,$P170),""))</f>
        <v>117</v>
      </c>
      <c r="N170" s="9">
        <f>IF(OR(INDEX(All!$D$2:$D$532,$P170)="Local",INDEX(All!$D$2:$D$532,$P170)="Local / LUPC"),INDEX(All!$N$2:$N$532,$P170),"")</f>
        <v>0</v>
      </c>
      <c r="O170" s="9">
        <f>INDEX(All!$V$2:$V$532,$P170)</f>
        <v>12</v>
      </c>
      <c r="P170">
        <f>MATCH($A170&amp;"|"&amp;$B170,INDEX(All!$A$2:$A$532&amp;"|"&amp;All!$B$2:$B$532,0),0)</f>
        <v>404</v>
      </c>
    </row>
    <row r="171" spans="1:16" x14ac:dyDescent="0.2">
      <c r="A171" s="10" t="s">
        <v>485</v>
      </c>
      <c r="B171" s="11" t="s">
        <v>104</v>
      </c>
      <c r="C171" s="11" t="str">
        <f>INDEX(All!$C$2:$C$532,$P171)</f>
        <v>Greater Portland Council of Governments (GPCOG)</v>
      </c>
      <c r="D171" s="11" t="str">
        <f>INDEX(All!$D$2:$D$532,$P171)</f>
        <v>Local</v>
      </c>
      <c r="E171" s="11" t="str">
        <f>INDEX(All!$E$2:$E$532,$P171)</f>
        <v>No</v>
      </c>
      <c r="F171" s="13">
        <f>INDEX(All!$F$2:$F$532,$P171)</f>
        <v>2073</v>
      </c>
      <c r="G171">
        <f>INDEX(All!$G$2:$G$532,$P171)</f>
        <v>1976</v>
      </c>
      <c r="H171" s="11">
        <f>IF(OR(INDEX(All!$D$2:$D$532,$P171)="Local",INDEX(All!$D$2:$D$532,$P171)="Local / LUPC"),INDEX(All!$H$2:$H$532,$P171),"")</f>
        <v>4</v>
      </c>
      <c r="I171" s="11">
        <f>IF(OR(INDEX(All!$D$2:$D$532,$P171)="Local",INDEX(All!$D$2:$D$532,$P171)="Local / LUPC"),INDEX(All!$I$2:$I$532,$P171),IF(INDEX(All!$D$2:$D$532,$P171)="Census",INDEX(All!$Y$2:$Y$532,$P171),""))</f>
        <v>18</v>
      </c>
      <c r="J171" s="11">
        <f>IF(OR(INDEX(All!$D$2:$D$532,$P171)="Local",INDEX(All!$D$2:$D$532,$P171)="Local / LUPC"),INDEX(All!$J$2:$J$532,$P171),IF(INDEX(All!$D$2:$D$532,$P171)="Census",INDEX(All!$AA$2:$AA$532,$P171),""))</f>
        <v>1</v>
      </c>
      <c r="K171" s="11">
        <f>IF(OR(INDEX(All!$D$2:$D$532,$P171)="Local",INDEX(All!$D$2:$D$532,$P171)="Local / LUPC"),INDEX(All!$K$2:$K$532,$P171),IF(INDEX(All!$D$2:$D$532,$P171)="Census",INDEX(All!$AB$2:$AB$532,$P171),""))</f>
        <v>0</v>
      </c>
      <c r="L171" s="11">
        <f>IF(OR(INDEX(All!$D$2:$D$532,$P171)="Local",INDEX(All!$D$2:$D$532,$P171)="Local / LUPC"),INDEX(All!$L$2:$L$532,$P171),IF(INDEX(All!$D$2:$D$532,$P171)="Census",INDEX(All!$AC$2:$AC$532,$P171),""))</f>
        <v>0</v>
      </c>
      <c r="M171" s="11">
        <f>IF(OR(INDEX(All!$D$2:$D$532,$P171)="Local",INDEX(All!$D$2:$D$532,$P171)="Local / LUPC"),INDEX(All!$M$2:$M$532,$P171),IF(INDEX(All!$D$2:$D$532,$P171)="Census",INDEX(All!$X$2:$X$532,$P171),""))</f>
        <v>23</v>
      </c>
      <c r="N171" s="11">
        <f>IF(OR(INDEX(All!$D$2:$D$532,$P171)="Local",INDEX(All!$D$2:$D$532,$P171)="Local / LUPC"),INDEX(All!$N$2:$N$532,$P171),"")</f>
        <v>0</v>
      </c>
      <c r="O171" s="11">
        <f>INDEX(All!$V$2:$V$532,$P171)</f>
        <v>6</v>
      </c>
      <c r="P171">
        <f>MATCH($A171&amp;"|"&amp;$B171,INDEX(All!$A$2:$A$532&amp;"|"&amp;All!$B$2:$B$532,0),0)</f>
        <v>407</v>
      </c>
    </row>
    <row r="172" spans="1:16" x14ac:dyDescent="0.2">
      <c r="A172" s="8" t="s">
        <v>487</v>
      </c>
      <c r="B172" s="9" t="s">
        <v>72</v>
      </c>
      <c r="C172" s="9">
        <f>INDEX(All!$C$2:$C$532,$P172)</f>
        <v>0</v>
      </c>
      <c r="D172" s="9" t="str">
        <f>INDEX(All!$D$2:$D$532,$P172)</f>
        <v>Local / LUPC</v>
      </c>
      <c r="E172" s="9" t="str">
        <f>INDEX(All!$E$2:$E$532,$P172)</f>
        <v>No</v>
      </c>
      <c r="F172" s="12">
        <f>INDEX(All!$F$2:$F$532,$P172)</f>
        <v>12</v>
      </c>
      <c r="G172">
        <f>INDEX(All!$G$2:$G$532,$P172)</f>
        <v>39</v>
      </c>
      <c r="H172" s="9">
        <f>IF(OR(INDEX(All!$D$2:$D$532,$P172)="Local",INDEX(All!$D$2:$D$532,$P172)="Local / LUPC"),INDEX(All!$H$2:$H$532,$P172),"")</f>
        <v>0</v>
      </c>
      <c r="I172" s="9">
        <f>IF(OR(INDEX(All!$D$2:$D$532,$P172)="Local",INDEX(All!$D$2:$D$532,$P172)="Local / LUPC"),INDEX(All!$I$2:$I$532,$P172),IF(INDEX(All!$D$2:$D$532,$P172)="Census",INDEX(All!$Y$2:$Y$532,$P172),""))</f>
        <v>0</v>
      </c>
      <c r="J172" s="9">
        <f>IF(OR(INDEX(All!$D$2:$D$532,$P172)="Local",INDEX(All!$D$2:$D$532,$P172)="Local / LUPC"),INDEX(All!$J$2:$J$532,$P172),IF(INDEX(All!$D$2:$D$532,$P172)="Census",INDEX(All!$AA$2:$AA$532,$P172),""))</f>
        <v>0</v>
      </c>
      <c r="K172" s="9">
        <f>IF(OR(INDEX(All!$D$2:$D$532,$P172)="Local",INDEX(All!$D$2:$D$532,$P172)="Local / LUPC"),INDEX(All!$K$2:$K$532,$P172),IF(INDEX(All!$D$2:$D$532,$P172)="Census",INDEX(All!$AB$2:$AB$532,$P172),""))</f>
        <v>0</v>
      </c>
      <c r="L172" s="9">
        <f>IF(OR(INDEX(All!$D$2:$D$532,$P172)="Local",INDEX(All!$D$2:$D$532,$P172)="Local / LUPC"),INDEX(All!$L$2:$L$532,$P172),IF(INDEX(All!$D$2:$D$532,$P172)="Census",INDEX(All!$AC$2:$AC$532,$P172),""))</f>
        <v>0</v>
      </c>
      <c r="M172" s="9">
        <f>IF(OR(INDEX(All!$D$2:$D$532,$P172)="Local",INDEX(All!$D$2:$D$532,$P172)="Local / LUPC"),INDEX(All!$M$2:$M$532,$P172),IF(INDEX(All!$D$2:$D$532,$P172)="Census",INDEX(All!$X$2:$X$532,$P172),""))</f>
        <v>4</v>
      </c>
      <c r="N172" s="9">
        <f>IF(OR(INDEX(All!$D$2:$D$532,$P172)="Local",INDEX(All!$D$2:$D$532,$P172)="Local / LUPC"),INDEX(All!$N$2:$N$532,$P172),"")</f>
        <v>0</v>
      </c>
      <c r="O172" s="9">
        <f>INDEX(All!$V$2:$V$532,$P172)</f>
        <v>0</v>
      </c>
      <c r="P172">
        <f>MATCH($A172&amp;"|"&amp;$B172,INDEX(All!$A$2:$A$532&amp;"|"&amp;All!$B$2:$B$532,0),0)</f>
        <v>409</v>
      </c>
    </row>
    <row r="173" spans="1:16" x14ac:dyDescent="0.2">
      <c r="A173" s="10" t="s">
        <v>490</v>
      </c>
      <c r="B173" s="11" t="s">
        <v>59</v>
      </c>
      <c r="C173" s="11" t="str">
        <f>INDEX(All!$C$2:$C$532,$P173)</f>
        <v>Southern Maine Planning and Development Commission (SMPDC)</v>
      </c>
      <c r="D173" s="11" t="str">
        <f>INDEX(All!$D$2:$D$532,$P173)</f>
        <v>Local</v>
      </c>
      <c r="E173" s="11" t="str">
        <f>INDEX(All!$E$2:$E$532,$P173)</f>
        <v>No</v>
      </c>
      <c r="F173" s="13">
        <f>INDEX(All!$F$2:$F$532,$P173)</f>
        <v>2976</v>
      </c>
      <c r="G173">
        <f>INDEX(All!$G$2:$G$532,$P173)</f>
        <v>3025</v>
      </c>
      <c r="H173" s="11">
        <f>IF(OR(INDEX(All!$D$2:$D$532,$P173)="Local",INDEX(All!$D$2:$D$532,$P173)="Local / LUPC"),INDEX(All!$H$2:$H$532,$P173),"")</f>
        <v>8</v>
      </c>
      <c r="I173" s="11">
        <f>IF(OR(INDEX(All!$D$2:$D$532,$P173)="Local",INDEX(All!$D$2:$D$532,$P173)="Local / LUPC"),INDEX(All!$I$2:$I$532,$P173),IF(INDEX(All!$D$2:$D$532,$P173)="Census",INDEX(All!$Y$2:$Y$532,$P173),""))</f>
        <v>17</v>
      </c>
      <c r="J173" s="11">
        <f>IF(OR(INDEX(All!$D$2:$D$532,$P173)="Local",INDEX(All!$D$2:$D$532,$P173)="Local / LUPC"),INDEX(All!$J$2:$J$532,$P173),IF(INDEX(All!$D$2:$D$532,$P173)="Census",INDEX(All!$AA$2:$AA$532,$P173),""))</f>
        <v>4</v>
      </c>
      <c r="K173" s="11">
        <f>IF(OR(INDEX(All!$D$2:$D$532,$P173)="Local",INDEX(All!$D$2:$D$532,$P173)="Local / LUPC"),INDEX(All!$K$2:$K$532,$P173),IF(INDEX(All!$D$2:$D$532,$P173)="Census",INDEX(All!$AB$2:$AB$532,$P173),""))</f>
        <v>0</v>
      </c>
      <c r="L173" s="11">
        <f>IF(OR(INDEX(All!$D$2:$D$532,$P173)="Local",INDEX(All!$D$2:$D$532,$P173)="Local / LUPC"),INDEX(All!$L$2:$L$532,$P173),IF(INDEX(All!$D$2:$D$532,$P173)="Census",INDEX(All!$AC$2:$AC$532,$P173),""))</f>
        <v>0</v>
      </c>
      <c r="M173" s="11">
        <f>IF(OR(INDEX(All!$D$2:$D$532,$P173)="Local",INDEX(All!$D$2:$D$532,$P173)="Local / LUPC"),INDEX(All!$M$2:$M$532,$P173),IF(INDEX(All!$D$2:$D$532,$P173)="Census",INDEX(All!$X$2:$X$532,$P173),""))</f>
        <v>29</v>
      </c>
      <c r="N173" s="11">
        <f>IF(OR(INDEX(All!$D$2:$D$532,$P173)="Local",INDEX(All!$D$2:$D$532,$P173)="Local / LUPC"),INDEX(All!$N$2:$N$532,$P173),"")</f>
        <v>0</v>
      </c>
      <c r="O173" s="11">
        <f>INDEX(All!$V$2:$V$532,$P173)</f>
        <v>0</v>
      </c>
      <c r="P173">
        <f>MATCH($A173&amp;"|"&amp;$B173,INDEX(All!$A$2:$A$532&amp;"|"&amp;All!$B$2:$B$532,0),0)</f>
        <v>412</v>
      </c>
    </row>
    <row r="174" spans="1:16" x14ac:dyDescent="0.2">
      <c r="A174" s="8" t="s">
        <v>493</v>
      </c>
      <c r="B174" s="9" t="s">
        <v>64</v>
      </c>
      <c r="C174" s="9" t="str">
        <f>INDEX(All!$C$2:$C$532,$P174)</f>
        <v>Kennebec Valley Council of Governments (KVCOG)</v>
      </c>
      <c r="D174" s="9" t="str">
        <f>INDEX(All!$D$2:$D$532,$P174)</f>
        <v>Local</v>
      </c>
      <c r="E174" s="9" t="str">
        <f>INDEX(All!$E$2:$E$532,$P174)</f>
        <v>Yes</v>
      </c>
      <c r="F174" s="12">
        <f>INDEX(All!$F$2:$F$532,$P174)</f>
        <v>4790</v>
      </c>
      <c r="G174">
        <f>INDEX(All!$G$2:$G$532,$P174)</f>
        <v>4894</v>
      </c>
      <c r="H174" s="9">
        <f>IF(OR(INDEX(All!$D$2:$D$532,$P174)="Local",INDEX(All!$D$2:$D$532,$P174)="Local / LUPC"),INDEX(All!$H$2:$H$532,$P174),"")</f>
        <v>2</v>
      </c>
      <c r="I174" s="9">
        <f>IF(OR(INDEX(All!$D$2:$D$532,$P174)="Local",INDEX(All!$D$2:$D$532,$P174)="Local / LUPC"),INDEX(All!$I$2:$I$532,$P174),IF(INDEX(All!$D$2:$D$532,$P174)="Census",INDEX(All!$Y$2:$Y$532,$P174),""))</f>
        <v>31</v>
      </c>
      <c r="J174" s="9">
        <f>IF(OR(INDEX(All!$D$2:$D$532,$P174)="Local",INDEX(All!$D$2:$D$532,$P174)="Local / LUPC"),INDEX(All!$J$2:$J$532,$P174),IF(INDEX(All!$D$2:$D$532,$P174)="Census",INDEX(All!$AA$2:$AA$532,$P174),""))</f>
        <v>0</v>
      </c>
      <c r="K174" s="9">
        <f>IF(OR(INDEX(All!$D$2:$D$532,$P174)="Local",INDEX(All!$D$2:$D$532,$P174)="Local / LUPC"),INDEX(All!$K$2:$K$532,$P174),IF(INDEX(All!$D$2:$D$532,$P174)="Census",INDEX(All!$AB$2:$AB$532,$P174),""))</f>
        <v>0</v>
      </c>
      <c r="L174" s="9">
        <f>IF(OR(INDEX(All!$D$2:$D$532,$P174)="Local",INDEX(All!$D$2:$D$532,$P174)="Local / LUPC"),INDEX(All!$L$2:$L$532,$P174),IF(INDEX(All!$D$2:$D$532,$P174)="Census",INDEX(All!$AC$2:$AC$532,$P174),""))</f>
        <v>0</v>
      </c>
      <c r="M174" s="9">
        <f>IF(OR(INDEX(All!$D$2:$D$532,$P174)="Local",INDEX(All!$D$2:$D$532,$P174)="Local / LUPC"),INDEX(All!$M$2:$M$532,$P174),IF(INDEX(All!$D$2:$D$532,$P174)="Census",INDEX(All!$X$2:$X$532,$P174),""))</f>
        <v>33</v>
      </c>
      <c r="N174" s="9">
        <f>IF(OR(INDEX(All!$D$2:$D$532,$P174)="Local",INDEX(All!$D$2:$D$532,$P174)="Local / LUPC"),INDEX(All!$N$2:$N$532,$P174),"")</f>
        <v>0</v>
      </c>
      <c r="O174" s="9">
        <f>INDEX(All!$V$2:$V$532,$P174)</f>
        <v>0</v>
      </c>
      <c r="P174">
        <f>MATCH($A174&amp;"|"&amp;$B174,INDEX(All!$A$2:$A$532&amp;"|"&amp;All!$B$2:$B$532,0),0)</f>
        <v>415</v>
      </c>
    </row>
    <row r="175" spans="1:16" x14ac:dyDescent="0.2">
      <c r="A175" s="10" t="s">
        <v>494</v>
      </c>
      <c r="B175" s="11" t="s">
        <v>79</v>
      </c>
      <c r="C175" s="11" t="str">
        <f>INDEX(All!$C$2:$C$532,$P175)</f>
        <v>Kennebec Valley Council of Governments (KVCOG)</v>
      </c>
      <c r="D175" s="11" t="str">
        <f>INDEX(All!$D$2:$D$532,$P175)</f>
        <v>Local</v>
      </c>
      <c r="E175" s="11" t="str">
        <f>INDEX(All!$E$2:$E$532,$P175)</f>
        <v>Yes</v>
      </c>
      <c r="F175" s="13">
        <f>INDEX(All!$F$2:$F$532,$P175)</f>
        <v>8653</v>
      </c>
      <c r="G175">
        <f>INDEX(All!$G$2:$G$532,$P175)</f>
        <v>8691</v>
      </c>
      <c r="H175" s="11">
        <f>IF(OR(INDEX(All!$D$2:$D$532,$P175)="Local",INDEX(All!$D$2:$D$532,$P175)="Local / LUPC"),INDEX(All!$H$2:$H$532,$P175),"")</f>
        <v>0</v>
      </c>
      <c r="I175" s="11">
        <f>IF(OR(INDEX(All!$D$2:$D$532,$P175)="Local",INDEX(All!$D$2:$D$532,$P175)="Local / LUPC"),INDEX(All!$I$2:$I$532,$P175),IF(INDEX(All!$D$2:$D$532,$P175)="Census",INDEX(All!$Y$2:$Y$532,$P175),""))</f>
        <v>24</v>
      </c>
      <c r="J175" s="11">
        <f>IF(OR(INDEX(All!$D$2:$D$532,$P175)="Local",INDEX(All!$D$2:$D$532,$P175)="Local / LUPC"),INDEX(All!$J$2:$J$532,$P175),IF(INDEX(All!$D$2:$D$532,$P175)="Census",INDEX(All!$AA$2:$AA$532,$P175),""))</f>
        <v>4</v>
      </c>
      <c r="K175" s="11">
        <f>IF(OR(INDEX(All!$D$2:$D$532,$P175)="Local",INDEX(All!$D$2:$D$532,$P175)="Local / LUPC"),INDEX(All!$K$2:$K$532,$P175),IF(INDEX(All!$D$2:$D$532,$P175)="Census",INDEX(All!$AB$2:$AB$532,$P175),""))</f>
        <v>0</v>
      </c>
      <c r="L175" s="11">
        <f>IF(OR(INDEX(All!$D$2:$D$532,$P175)="Local",INDEX(All!$D$2:$D$532,$P175)="Local / LUPC"),INDEX(All!$L$2:$L$532,$P175),IF(INDEX(All!$D$2:$D$532,$P175)="Census",INDEX(All!$AC$2:$AC$532,$P175),""))</f>
        <v>0</v>
      </c>
      <c r="M175" s="11">
        <f>IF(OR(INDEX(All!$D$2:$D$532,$P175)="Local",INDEX(All!$D$2:$D$532,$P175)="Local / LUPC"),INDEX(All!$M$2:$M$532,$P175),IF(INDEX(All!$D$2:$D$532,$P175)="Census",INDEX(All!$X$2:$X$532,$P175),""))</f>
        <v>28</v>
      </c>
      <c r="N175" s="11">
        <f>IF(OR(INDEX(All!$D$2:$D$532,$P175)="Local",INDEX(All!$D$2:$D$532,$P175)="Local / LUPC"),INDEX(All!$N$2:$N$532,$P175),"")</f>
        <v>0</v>
      </c>
      <c r="O175" s="11">
        <f>INDEX(All!$V$2:$V$532,$P175)</f>
        <v>9</v>
      </c>
      <c r="P175">
        <f>MATCH($A175&amp;"|"&amp;$B175,INDEX(All!$A$2:$A$532&amp;"|"&amp;All!$B$2:$B$532,0),0)</f>
        <v>416</v>
      </c>
    </row>
    <row r="176" spans="1:16" x14ac:dyDescent="0.2">
      <c r="A176" s="8" t="s">
        <v>495</v>
      </c>
      <c r="B176" s="9" t="s">
        <v>79</v>
      </c>
      <c r="C176" s="9" t="str">
        <f>INDEX(All!$C$2:$C$532,$P176)</f>
        <v>Kennebec Valley Council of Governments (KVCOG)</v>
      </c>
      <c r="D176" s="9" t="str">
        <f>INDEX(All!$D$2:$D$532,$P176)</f>
        <v>Local</v>
      </c>
      <c r="E176" s="9" t="str">
        <f>INDEX(All!$E$2:$E$532,$P176)</f>
        <v>No</v>
      </c>
      <c r="F176" s="12">
        <f>INDEX(All!$F$2:$F$532,$P176)</f>
        <v>856</v>
      </c>
      <c r="G176">
        <f>INDEX(All!$G$2:$G$532,$P176)</f>
        <v>950</v>
      </c>
      <c r="H176" s="9">
        <f>IF(OR(INDEX(All!$D$2:$D$532,$P176)="Local",INDEX(All!$D$2:$D$532,$P176)="Local / LUPC"),INDEX(All!$H$2:$H$532,$P176),"")</f>
        <v>0</v>
      </c>
      <c r="I176" s="9">
        <f>IF(OR(INDEX(All!$D$2:$D$532,$P176)="Local",INDEX(All!$D$2:$D$532,$P176)="Local / LUPC"),INDEX(All!$I$2:$I$532,$P176),IF(INDEX(All!$D$2:$D$532,$P176)="Census",INDEX(All!$Y$2:$Y$532,$P176),""))</f>
        <v>11</v>
      </c>
      <c r="J176" s="9">
        <f>IF(OR(INDEX(All!$D$2:$D$532,$P176)="Local",INDEX(All!$D$2:$D$532,$P176)="Local / LUPC"),INDEX(All!$J$2:$J$532,$P176),IF(INDEX(All!$D$2:$D$532,$P176)="Census",INDEX(All!$AA$2:$AA$532,$P176),""))</f>
        <v>0</v>
      </c>
      <c r="K176" s="9">
        <f>IF(OR(INDEX(All!$D$2:$D$532,$P176)="Local",INDEX(All!$D$2:$D$532,$P176)="Local / LUPC"),INDEX(All!$K$2:$K$532,$P176),IF(INDEX(All!$D$2:$D$532,$P176)="Census",INDEX(All!$AB$2:$AB$532,$P176),""))</f>
        <v>1</v>
      </c>
      <c r="L176" s="9">
        <f>IF(OR(INDEX(All!$D$2:$D$532,$P176)="Local",INDEX(All!$D$2:$D$532,$P176)="Local / LUPC"),INDEX(All!$L$2:$L$532,$P176),IF(INDEX(All!$D$2:$D$532,$P176)="Census",INDEX(All!$AC$2:$AC$532,$P176),""))</f>
        <v>0</v>
      </c>
      <c r="M176" s="9">
        <f>IF(OR(INDEX(All!$D$2:$D$532,$P176)="Local",INDEX(All!$D$2:$D$532,$P176)="Local / LUPC"),INDEX(All!$M$2:$M$532,$P176),IF(INDEX(All!$D$2:$D$532,$P176)="Census",INDEX(All!$X$2:$X$532,$P176),""))</f>
        <v>12</v>
      </c>
      <c r="N176" s="9">
        <f>IF(OR(INDEX(All!$D$2:$D$532,$P176)="Local",INDEX(All!$D$2:$D$532,$P176)="Local / LUPC"),INDEX(All!$N$2:$N$532,$P176),"")</f>
        <v>0</v>
      </c>
      <c r="O176" s="9">
        <f>INDEX(All!$V$2:$V$532,$P176)</f>
        <v>0</v>
      </c>
      <c r="P176">
        <f>MATCH($A176&amp;"|"&amp;$B176,INDEX(All!$A$2:$A$532&amp;"|"&amp;All!$B$2:$B$532,0),0)</f>
        <v>417</v>
      </c>
    </row>
    <row r="177" spans="1:16" x14ac:dyDescent="0.2">
      <c r="A177" s="10" t="s">
        <v>501</v>
      </c>
      <c r="B177" s="11" t="s">
        <v>59</v>
      </c>
      <c r="C177" s="11" t="str">
        <f>INDEX(All!$C$2:$C$532,$P177)</f>
        <v>Southern Maine Planning and Development Commission (SMPDC)</v>
      </c>
      <c r="D177" s="11" t="str">
        <f>INDEX(All!$D$2:$D$532,$P177)</f>
        <v>Local</v>
      </c>
      <c r="E177" s="11" t="str">
        <f>INDEX(All!$E$2:$E$532,$P177)</f>
        <v>Yes</v>
      </c>
      <c r="F177" s="13">
        <f>INDEX(All!$F$2:$F$532,$P177)</f>
        <v>7670</v>
      </c>
      <c r="G177">
        <f>INDEX(All!$G$2:$G$532,$P177)</f>
        <v>7852</v>
      </c>
      <c r="H177" s="11">
        <f>IF(OR(INDEX(All!$D$2:$D$532,$P177)="Local",INDEX(All!$D$2:$D$532,$P177)="Local / LUPC"),INDEX(All!$H$2:$H$532,$P177),"")</f>
        <v>7</v>
      </c>
      <c r="I177" s="11">
        <f>IF(OR(INDEX(All!$D$2:$D$532,$P177)="Local",INDEX(All!$D$2:$D$532,$P177)="Local / LUPC"),INDEX(All!$I$2:$I$532,$P177),IF(INDEX(All!$D$2:$D$532,$P177)="Census",INDEX(All!$Y$2:$Y$532,$P177),""))</f>
        <v>17</v>
      </c>
      <c r="J177" s="11">
        <f>IF(OR(INDEX(All!$D$2:$D$532,$P177)="Local",INDEX(All!$D$2:$D$532,$P177)="Local / LUPC"),INDEX(All!$J$2:$J$532,$P177),IF(INDEX(All!$D$2:$D$532,$P177)="Census",INDEX(All!$AA$2:$AA$532,$P177),""))</f>
        <v>0</v>
      </c>
      <c r="K177" s="11">
        <f>IF(OR(INDEX(All!$D$2:$D$532,$P177)="Local",INDEX(All!$D$2:$D$532,$P177)="Local / LUPC"),INDEX(All!$K$2:$K$532,$P177),IF(INDEX(All!$D$2:$D$532,$P177)="Census",INDEX(All!$AB$2:$AB$532,$P177),""))</f>
        <v>0</v>
      </c>
      <c r="L177" s="11">
        <f>IF(OR(INDEX(All!$D$2:$D$532,$P177)="Local",INDEX(All!$D$2:$D$532,$P177)="Local / LUPC"),INDEX(All!$L$2:$L$532,$P177),IF(INDEX(All!$D$2:$D$532,$P177)="Census",INDEX(All!$AC$2:$AC$532,$P177),""))</f>
        <v>0</v>
      </c>
      <c r="M177" s="11">
        <f>IF(OR(INDEX(All!$D$2:$D$532,$P177)="Local",INDEX(All!$D$2:$D$532,$P177)="Local / LUPC"),INDEX(All!$M$2:$M$532,$P177),IF(INDEX(All!$D$2:$D$532,$P177)="Census",INDEX(All!$X$2:$X$532,$P177),""))</f>
        <v>24</v>
      </c>
      <c r="N177" s="11">
        <f>IF(OR(INDEX(All!$D$2:$D$532,$P177)="Local",INDEX(All!$D$2:$D$532,$P177)="Local / LUPC"),INDEX(All!$N$2:$N$532,$P177),"")</f>
        <v>0</v>
      </c>
      <c r="O177" s="11">
        <f>INDEX(All!$V$2:$V$532,$P177)</f>
        <v>1</v>
      </c>
      <c r="P177">
        <f>MATCH($A177&amp;"|"&amp;$B177,INDEX(All!$A$2:$A$532&amp;"|"&amp;All!$B$2:$B$532,0),0)</f>
        <v>423</v>
      </c>
    </row>
    <row r="178" spans="1:16" x14ac:dyDescent="0.2">
      <c r="A178" s="8" t="s">
        <v>505</v>
      </c>
      <c r="B178" s="9" t="s">
        <v>104</v>
      </c>
      <c r="C178" s="9" t="str">
        <f>INDEX(All!$C$2:$C$532,$P178)</f>
        <v>Greater Portland Council of Governments (GPCOG)</v>
      </c>
      <c r="D178" s="9" t="str">
        <f>INDEX(All!$D$2:$D$532,$P178)</f>
        <v>Local</v>
      </c>
      <c r="E178" s="9" t="str">
        <f>INDEX(All!$E$2:$E$532,$P178)</f>
        <v>Yes</v>
      </c>
      <c r="F178" s="12">
        <f>INDEX(All!$F$2:$F$532,$P178)</f>
        <v>26930</v>
      </c>
      <c r="G178">
        <f>INDEX(All!$G$2:$G$532,$P178)</f>
        <v>27035</v>
      </c>
      <c r="H178" s="9">
        <f>IF(OR(INDEX(All!$D$2:$D$532,$P178)="Local",INDEX(All!$D$2:$D$532,$P178)="Local / LUPC"),INDEX(All!$H$2:$H$532,$P178),"")</f>
        <v>3</v>
      </c>
      <c r="I178" s="9">
        <f>IF(OR(INDEX(All!$D$2:$D$532,$P178)="Local",INDEX(All!$D$2:$D$532,$P178)="Local / LUPC"),INDEX(All!$I$2:$I$532,$P178),IF(INDEX(All!$D$2:$D$532,$P178)="Census",INDEX(All!$Y$2:$Y$532,$P178),""))</f>
        <v>1</v>
      </c>
      <c r="J178" s="9">
        <f>IF(OR(INDEX(All!$D$2:$D$532,$P178)="Local",INDEX(All!$D$2:$D$532,$P178)="Local / LUPC"),INDEX(All!$J$2:$J$532,$P178),IF(INDEX(All!$D$2:$D$532,$P178)="Census",INDEX(All!$AA$2:$AA$532,$P178),""))</f>
        <v>18</v>
      </c>
      <c r="K178" s="9">
        <f>IF(OR(INDEX(All!$D$2:$D$532,$P178)="Local",INDEX(All!$D$2:$D$532,$P178)="Local / LUPC"),INDEX(All!$K$2:$K$532,$P178),IF(INDEX(All!$D$2:$D$532,$P178)="Census",INDEX(All!$AB$2:$AB$532,$P178),""))</f>
        <v>0</v>
      </c>
      <c r="L178" s="9">
        <f>IF(OR(INDEX(All!$D$2:$D$532,$P178)="Local",INDEX(All!$D$2:$D$532,$P178)="Local / LUPC"),INDEX(All!$L$2:$L$532,$P178),IF(INDEX(All!$D$2:$D$532,$P178)="Census",INDEX(All!$AC$2:$AC$532,$P178),""))</f>
        <v>0</v>
      </c>
      <c r="M178" s="9">
        <f>IF(OR(INDEX(All!$D$2:$D$532,$P178)="Local",INDEX(All!$D$2:$D$532,$P178)="Local / LUPC"),INDEX(All!$M$2:$M$532,$P178),IF(INDEX(All!$D$2:$D$532,$P178)="Census",INDEX(All!$X$2:$X$532,$P178),""))</f>
        <v>22</v>
      </c>
      <c r="N178" s="9">
        <f>IF(OR(INDEX(All!$D$2:$D$532,$P178)="Local",INDEX(All!$D$2:$D$532,$P178)="Local / LUPC"),INDEX(All!$N$2:$N$532,$P178),"")</f>
        <v>0</v>
      </c>
      <c r="O178" s="9">
        <f>INDEX(All!$V$2:$V$532,$P178)</f>
        <v>0</v>
      </c>
      <c r="P178">
        <f>MATCH($A178&amp;"|"&amp;$B178,INDEX(All!$A$2:$A$532&amp;"|"&amp;All!$B$2:$B$532,0),0)</f>
        <v>427</v>
      </c>
    </row>
    <row r="179" spans="1:16" x14ac:dyDescent="0.2">
      <c r="A179" s="10" t="s">
        <v>506</v>
      </c>
      <c r="B179" s="11" t="s">
        <v>83</v>
      </c>
      <c r="C179" s="11" t="str">
        <f>INDEX(All!$C$2:$C$532,$P179)</f>
        <v>Eastern Maine Development Corporation (EMDC)</v>
      </c>
      <c r="D179" s="11" t="str">
        <f>INDEX(All!$D$2:$D$532,$P179)</f>
        <v>Local</v>
      </c>
      <c r="E179" s="11" t="str">
        <f>INDEX(All!$E$2:$E$532,$P179)</f>
        <v>No</v>
      </c>
      <c r="F179" s="13">
        <f>INDEX(All!$F$2:$F$532,$P179)</f>
        <v>1381</v>
      </c>
      <c r="G179">
        <f>INDEX(All!$G$2:$G$532,$P179)</f>
        <v>1523</v>
      </c>
      <c r="H179" s="11">
        <f>IF(OR(INDEX(All!$D$2:$D$532,$P179)="Local",INDEX(All!$D$2:$D$532,$P179)="Local / LUPC"),INDEX(All!$H$2:$H$532,$P179),"")</f>
        <v>1</v>
      </c>
      <c r="I179" s="11">
        <f>IF(OR(INDEX(All!$D$2:$D$532,$P179)="Local",INDEX(All!$D$2:$D$532,$P179)="Local / LUPC"),INDEX(All!$I$2:$I$532,$P179),IF(INDEX(All!$D$2:$D$532,$P179)="Census",INDEX(All!$Y$2:$Y$532,$P179),""))</f>
        <v>10</v>
      </c>
      <c r="J179" s="11">
        <f>IF(OR(INDEX(All!$D$2:$D$532,$P179)="Local",INDEX(All!$D$2:$D$532,$P179)="Local / LUPC"),INDEX(All!$J$2:$J$532,$P179),IF(INDEX(All!$D$2:$D$532,$P179)="Census",INDEX(All!$AA$2:$AA$532,$P179),""))</f>
        <v>0</v>
      </c>
      <c r="K179" s="11">
        <f>IF(OR(INDEX(All!$D$2:$D$532,$P179)="Local",INDEX(All!$D$2:$D$532,$P179)="Local / LUPC"),INDEX(All!$K$2:$K$532,$P179),IF(INDEX(All!$D$2:$D$532,$P179)="Census",INDEX(All!$AB$2:$AB$532,$P179),""))</f>
        <v>0</v>
      </c>
      <c r="L179" s="11">
        <f>IF(OR(INDEX(All!$D$2:$D$532,$P179)="Local",INDEX(All!$D$2:$D$532,$P179)="Local / LUPC"),INDEX(All!$L$2:$L$532,$P179),IF(INDEX(All!$D$2:$D$532,$P179)="Census",INDEX(All!$AC$2:$AC$532,$P179),""))</f>
        <v>0</v>
      </c>
      <c r="M179" s="11">
        <f>IF(OR(INDEX(All!$D$2:$D$532,$P179)="Local",INDEX(All!$D$2:$D$532,$P179)="Local / LUPC"),INDEX(All!$M$2:$M$532,$P179),IF(INDEX(All!$D$2:$D$532,$P179)="Census",INDEX(All!$X$2:$X$532,$P179),""))</f>
        <v>11</v>
      </c>
      <c r="N179" s="11">
        <f>IF(OR(INDEX(All!$D$2:$D$532,$P179)="Local",INDEX(All!$D$2:$D$532,$P179)="Local / LUPC"),INDEX(All!$N$2:$N$532,$P179),"")</f>
        <v>0</v>
      </c>
      <c r="O179" s="11">
        <f>INDEX(All!$V$2:$V$532,$P179)</f>
        <v>3</v>
      </c>
      <c r="P179">
        <f>MATCH($A179&amp;"|"&amp;$B179,INDEX(All!$A$2:$A$532&amp;"|"&amp;All!$B$2:$B$532,0),0)</f>
        <v>428</v>
      </c>
    </row>
    <row r="180" spans="1:16" x14ac:dyDescent="0.2">
      <c r="A180" s="8" t="s">
        <v>508</v>
      </c>
      <c r="B180" s="9" t="s">
        <v>70</v>
      </c>
      <c r="C180" s="9" t="str">
        <f>INDEX(All!$C$2:$C$532,$P180)</f>
        <v>Lincoln County Regional Planning Commission (LCRPC)</v>
      </c>
      <c r="D180" s="9" t="str">
        <f>INDEX(All!$D$2:$D$532,$P180)</f>
        <v>Local</v>
      </c>
      <c r="E180" s="9" t="str">
        <f>INDEX(All!$E$2:$E$532,$P180)</f>
        <v>No</v>
      </c>
      <c r="F180" s="12">
        <f>INDEX(All!$F$2:$F$532,$P180)</f>
        <v>550</v>
      </c>
      <c r="G180">
        <f>INDEX(All!$G$2:$G$532,$P180)</f>
        <v>634</v>
      </c>
      <c r="H180" s="9">
        <f>IF(OR(INDEX(All!$D$2:$D$532,$P180)="Local",INDEX(All!$D$2:$D$532,$P180)="Local / LUPC"),INDEX(All!$H$2:$H$532,$P180),"")</f>
        <v>2</v>
      </c>
      <c r="I180" s="9">
        <f>IF(OR(INDEX(All!$D$2:$D$532,$P180)="Local",INDEX(All!$D$2:$D$532,$P180)="Local / LUPC"),INDEX(All!$I$2:$I$532,$P180),IF(INDEX(All!$D$2:$D$532,$P180)="Census",INDEX(All!$Y$2:$Y$532,$P180),""))</f>
        <v>8</v>
      </c>
      <c r="J180" s="9">
        <f>IF(OR(INDEX(All!$D$2:$D$532,$P180)="Local",INDEX(All!$D$2:$D$532,$P180)="Local / LUPC"),INDEX(All!$J$2:$J$532,$P180),IF(INDEX(All!$D$2:$D$532,$P180)="Census",INDEX(All!$AA$2:$AA$532,$P180),""))</f>
        <v>0</v>
      </c>
      <c r="K180" s="9">
        <f>IF(OR(INDEX(All!$D$2:$D$532,$P180)="Local",INDEX(All!$D$2:$D$532,$P180)="Local / LUPC"),INDEX(All!$K$2:$K$532,$P180),IF(INDEX(All!$D$2:$D$532,$P180)="Census",INDEX(All!$AB$2:$AB$532,$P180),""))</f>
        <v>0</v>
      </c>
      <c r="L180" s="9">
        <f>IF(OR(INDEX(All!$D$2:$D$532,$P180)="Local",INDEX(All!$D$2:$D$532,$P180)="Local / LUPC"),INDEX(All!$L$2:$L$532,$P180),IF(INDEX(All!$D$2:$D$532,$P180)="Census",INDEX(All!$AC$2:$AC$532,$P180),""))</f>
        <v>0</v>
      </c>
      <c r="M180" s="9">
        <f>IF(OR(INDEX(All!$D$2:$D$532,$P180)="Local",INDEX(All!$D$2:$D$532,$P180)="Local / LUPC"),INDEX(All!$M$2:$M$532,$P180),IF(INDEX(All!$D$2:$D$532,$P180)="Census",INDEX(All!$X$2:$X$532,$P180),""))</f>
        <v>10</v>
      </c>
      <c r="N180" s="9">
        <f>IF(OR(INDEX(All!$D$2:$D$532,$P180)="Local",INDEX(All!$D$2:$D$532,$P180)="Local / LUPC"),INDEX(All!$N$2:$N$532,$P180),"")</f>
        <v>0</v>
      </c>
      <c r="O180" s="9">
        <f>INDEX(All!$V$2:$V$532,$P180)</f>
        <v>0</v>
      </c>
      <c r="P180">
        <f>MATCH($A180&amp;"|"&amp;$B180,INDEX(All!$A$2:$A$532&amp;"|"&amp;All!$B$2:$B$532,0),0)</f>
        <v>430</v>
      </c>
    </row>
    <row r="181" spans="1:16" x14ac:dyDescent="0.2">
      <c r="A181" s="10" t="s">
        <v>513</v>
      </c>
      <c r="B181" s="11" t="s">
        <v>79</v>
      </c>
      <c r="C181" s="11" t="str">
        <f>INDEX(All!$C$2:$C$532,$P181)</f>
        <v>Kennebec Valley Council of Governments (KVCOG)</v>
      </c>
      <c r="D181" s="11" t="str">
        <f>INDEX(All!$D$2:$D$532,$P181)</f>
        <v>Local</v>
      </c>
      <c r="E181" s="11" t="str">
        <f>INDEX(All!$E$2:$E$532,$P181)</f>
        <v>No</v>
      </c>
      <c r="F181" s="13">
        <f>INDEX(All!$F$2:$F$532,$P181)</f>
        <v>1831</v>
      </c>
      <c r="G181">
        <f>INDEX(All!$G$2:$G$532,$P181)</f>
        <v>2155</v>
      </c>
      <c r="H181" s="11">
        <f>IF(OR(INDEX(All!$D$2:$D$532,$P181)="Local",INDEX(All!$D$2:$D$532,$P181)="Local / LUPC"),INDEX(All!$H$2:$H$532,$P181),"")</f>
        <v>7</v>
      </c>
      <c r="I181" s="11">
        <f>IF(OR(INDEX(All!$D$2:$D$532,$P181)="Local",INDEX(All!$D$2:$D$532,$P181)="Local / LUPC"),INDEX(All!$I$2:$I$532,$P181),IF(INDEX(All!$D$2:$D$532,$P181)="Census",INDEX(All!$Y$2:$Y$532,$P181),""))</f>
        <v>13</v>
      </c>
      <c r="J181" s="11">
        <f>IF(OR(INDEX(All!$D$2:$D$532,$P181)="Local",INDEX(All!$D$2:$D$532,$P181)="Local / LUPC"),INDEX(All!$J$2:$J$532,$P181),IF(INDEX(All!$D$2:$D$532,$P181)="Census",INDEX(All!$AA$2:$AA$532,$P181),""))</f>
        <v>1</v>
      </c>
      <c r="K181" s="11">
        <f>IF(OR(INDEX(All!$D$2:$D$532,$P181)="Local",INDEX(All!$D$2:$D$532,$P181)="Local / LUPC"),INDEX(All!$K$2:$K$532,$P181),IF(INDEX(All!$D$2:$D$532,$P181)="Census",INDEX(All!$AB$2:$AB$532,$P181),""))</f>
        <v>0</v>
      </c>
      <c r="L181" s="11">
        <f>IF(OR(INDEX(All!$D$2:$D$532,$P181)="Local",INDEX(All!$D$2:$D$532,$P181)="Local / LUPC"),INDEX(All!$L$2:$L$532,$P181),IF(INDEX(All!$D$2:$D$532,$P181)="Census",INDEX(All!$AC$2:$AC$532,$P181),""))</f>
        <v>0</v>
      </c>
      <c r="M181" s="11">
        <f>IF(OR(INDEX(All!$D$2:$D$532,$P181)="Local",INDEX(All!$D$2:$D$532,$P181)="Local / LUPC"),INDEX(All!$M$2:$M$532,$P181),IF(INDEX(All!$D$2:$D$532,$P181)="Census",INDEX(All!$X$2:$X$532,$P181),""))</f>
        <v>21</v>
      </c>
      <c r="N181" s="11">
        <f>IF(OR(INDEX(All!$D$2:$D$532,$P181)="Local",INDEX(All!$D$2:$D$532,$P181)="Local / LUPC"),INDEX(All!$N$2:$N$532,$P181),"")</f>
        <v>0</v>
      </c>
      <c r="O181" s="11">
        <f>INDEX(All!$V$2:$V$532,$P181)</f>
        <v>5</v>
      </c>
      <c r="P181">
        <f>MATCH($A181&amp;"|"&amp;$B181,INDEX(All!$A$2:$A$532&amp;"|"&amp;All!$B$2:$B$532,0),0)</f>
        <v>435</v>
      </c>
    </row>
    <row r="182" spans="1:16" x14ac:dyDescent="0.2">
      <c r="A182" s="8" t="s">
        <v>515</v>
      </c>
      <c r="B182" s="9" t="s">
        <v>83</v>
      </c>
      <c r="C182" s="9" t="str">
        <f>INDEX(All!$C$2:$C$532,$P182)</f>
        <v>Eastern Maine Development Corporation (EMDC)</v>
      </c>
      <c r="D182" s="9" t="str">
        <f>INDEX(All!$D$2:$D$532,$P182)</f>
        <v>Local</v>
      </c>
      <c r="E182" s="9" t="str">
        <f>INDEX(All!$E$2:$E$532,$P182)</f>
        <v>No</v>
      </c>
      <c r="F182" s="12">
        <f>INDEX(All!$F$2:$F$532,$P182)</f>
        <v>2606</v>
      </c>
      <c r="G182">
        <f>INDEX(All!$G$2:$G$532,$P182)</f>
        <v>2594</v>
      </c>
      <c r="H182" s="9">
        <f>IF(OR(INDEX(All!$D$2:$D$532,$P182)="Local",INDEX(All!$D$2:$D$532,$P182)="Local / LUPC"),INDEX(All!$H$2:$H$532,$P182),"")</f>
        <v>2</v>
      </c>
      <c r="I182" s="9">
        <f>IF(OR(INDEX(All!$D$2:$D$532,$P182)="Local",INDEX(All!$D$2:$D$532,$P182)="Local / LUPC"),INDEX(All!$I$2:$I$532,$P182),IF(INDEX(All!$D$2:$D$532,$P182)="Census",INDEX(All!$Y$2:$Y$532,$P182),""))</f>
        <v>12</v>
      </c>
      <c r="J182" s="9">
        <f>IF(OR(INDEX(All!$D$2:$D$532,$P182)="Local",INDEX(All!$D$2:$D$532,$P182)="Local / LUPC"),INDEX(All!$J$2:$J$532,$P182),IF(INDEX(All!$D$2:$D$532,$P182)="Census",INDEX(All!$AA$2:$AA$532,$P182),""))</f>
        <v>0</v>
      </c>
      <c r="K182" s="9">
        <f>IF(OR(INDEX(All!$D$2:$D$532,$P182)="Local",INDEX(All!$D$2:$D$532,$P182)="Local / LUPC"),INDEX(All!$K$2:$K$532,$P182),IF(INDEX(All!$D$2:$D$532,$P182)="Census",INDEX(All!$AB$2:$AB$532,$P182),""))</f>
        <v>0</v>
      </c>
      <c r="L182" s="9">
        <f>IF(OR(INDEX(All!$D$2:$D$532,$P182)="Local",INDEX(All!$D$2:$D$532,$P182)="Local / LUPC"),INDEX(All!$L$2:$L$532,$P182),IF(INDEX(All!$D$2:$D$532,$P182)="Census",INDEX(All!$AC$2:$AC$532,$P182),""))</f>
        <v>0</v>
      </c>
      <c r="M182" s="9">
        <f>IF(OR(INDEX(All!$D$2:$D$532,$P182)="Local",INDEX(All!$D$2:$D$532,$P182)="Local / LUPC"),INDEX(All!$M$2:$M$532,$P182),IF(INDEX(All!$D$2:$D$532,$P182)="Census",INDEX(All!$X$2:$X$532,$P182),""))</f>
        <v>14</v>
      </c>
      <c r="N182" s="9">
        <f>IF(OR(INDEX(All!$D$2:$D$532,$P182)="Local",INDEX(All!$D$2:$D$532,$P182)="Local / LUPC"),INDEX(All!$N$2:$N$532,$P182),"")</f>
        <v>0</v>
      </c>
      <c r="O182" s="9">
        <f>INDEX(All!$V$2:$V$532,$P182)</f>
        <v>0</v>
      </c>
      <c r="P182">
        <f>MATCH($A182&amp;"|"&amp;$B182,INDEX(All!$A$2:$A$532&amp;"|"&amp;All!$B$2:$B$532,0),0)</f>
        <v>437</v>
      </c>
    </row>
    <row r="183" spans="1:16" x14ac:dyDescent="0.2">
      <c r="A183" s="10" t="s">
        <v>518</v>
      </c>
      <c r="B183" s="11" t="s">
        <v>104</v>
      </c>
      <c r="C183" s="11" t="str">
        <f>INDEX(All!$C$2:$C$532,$P183)</f>
        <v>Greater Portland Council of Governments (GPCOG)</v>
      </c>
      <c r="D183" s="11" t="str">
        <f>INDEX(All!$D$2:$D$532,$P183)</f>
        <v>Local</v>
      </c>
      <c r="E183" s="11" t="str">
        <f>INDEX(All!$E$2:$E$532,$P183)</f>
        <v>Yes</v>
      </c>
      <c r="F183" s="13">
        <f>INDEX(All!$F$2:$F$532,$P183)</f>
        <v>10662</v>
      </c>
      <c r="G183">
        <f>INDEX(All!$G$2:$G$532,$P183)</f>
        <v>10948</v>
      </c>
      <c r="H183" s="11">
        <f>IF(OR(INDEX(All!$D$2:$D$532,$P183)="Local",INDEX(All!$D$2:$D$532,$P183)="Local / LUPC"),INDEX(All!$H$2:$H$532,$P183),"")</f>
        <v>4</v>
      </c>
      <c r="I183" s="11">
        <f>IF(OR(INDEX(All!$D$2:$D$532,$P183)="Local",INDEX(All!$D$2:$D$532,$P183)="Local / LUPC"),INDEX(All!$I$2:$I$532,$P183),IF(INDEX(All!$D$2:$D$532,$P183)="Census",INDEX(All!$Y$2:$Y$532,$P183),""))</f>
        <v>52</v>
      </c>
      <c r="J183" s="11">
        <f>IF(OR(INDEX(All!$D$2:$D$532,$P183)="Local",INDEX(All!$D$2:$D$532,$P183)="Local / LUPC"),INDEX(All!$J$2:$J$532,$P183),IF(INDEX(All!$D$2:$D$532,$P183)="Census",INDEX(All!$AA$2:$AA$532,$P183),""))</f>
        <v>6</v>
      </c>
      <c r="K183" s="11">
        <f>IF(OR(INDEX(All!$D$2:$D$532,$P183)="Local",INDEX(All!$D$2:$D$532,$P183)="Local / LUPC"),INDEX(All!$K$2:$K$532,$P183),IF(INDEX(All!$D$2:$D$532,$P183)="Census",INDEX(All!$AB$2:$AB$532,$P183),""))</f>
        <v>8</v>
      </c>
      <c r="L183" s="11">
        <f>IF(OR(INDEX(All!$D$2:$D$532,$P183)="Local",INDEX(All!$D$2:$D$532,$P183)="Local / LUPC"),INDEX(All!$L$2:$L$532,$P183),IF(INDEX(All!$D$2:$D$532,$P183)="Census",INDEX(All!$AC$2:$AC$532,$P183),""))</f>
        <v>0</v>
      </c>
      <c r="M183" s="11">
        <f>IF(OR(INDEX(All!$D$2:$D$532,$P183)="Local",INDEX(All!$D$2:$D$532,$P183)="Local / LUPC"),INDEX(All!$M$2:$M$532,$P183),IF(INDEX(All!$D$2:$D$532,$P183)="Census",INDEX(All!$X$2:$X$532,$P183),""))</f>
        <v>70</v>
      </c>
      <c r="N183" s="11">
        <f>IF(OR(INDEX(All!$D$2:$D$532,$P183)="Local",INDEX(All!$D$2:$D$532,$P183)="Local / LUPC"),INDEX(All!$N$2:$N$532,$P183),"")</f>
        <v>0</v>
      </c>
      <c r="O183" s="11">
        <f>INDEX(All!$V$2:$V$532,$P183)</f>
        <v>8</v>
      </c>
      <c r="P183">
        <f>MATCH($A183&amp;"|"&amp;$B183,INDEX(All!$A$2:$A$532&amp;"|"&amp;All!$B$2:$B$532,0),0)</f>
        <v>440</v>
      </c>
    </row>
    <row r="184" spans="1:16" x14ac:dyDescent="0.2">
      <c r="A184" s="8" t="s">
        <v>524</v>
      </c>
      <c r="B184" s="9" t="s">
        <v>77</v>
      </c>
      <c r="C184" s="9" t="str">
        <f>INDEX(All!$C$2:$C$532,$P184)</f>
        <v>Southern Maine Planning and Development Commission (SMPDC)</v>
      </c>
      <c r="D184" s="9" t="str">
        <f>INDEX(All!$D$2:$D$532,$P184)</f>
        <v>Local</v>
      </c>
      <c r="E184" s="9" t="str">
        <f>INDEX(All!$E$2:$E$532,$P184)</f>
        <v>No</v>
      </c>
      <c r="F184" s="12">
        <f>INDEX(All!$F$2:$F$532,$P184)</f>
        <v>271</v>
      </c>
      <c r="G184">
        <f>INDEX(All!$G$2:$G$532,$P184)</f>
        <v>275</v>
      </c>
      <c r="H184" s="9">
        <f>IF(OR(INDEX(All!$D$2:$D$532,$P184)="Local",INDEX(All!$D$2:$D$532,$P184)="Local / LUPC"),INDEX(All!$H$2:$H$532,$P184),"")</f>
        <v>0</v>
      </c>
      <c r="I184" s="9">
        <f>IF(OR(INDEX(All!$D$2:$D$532,$P184)="Local",INDEX(All!$D$2:$D$532,$P184)="Local / LUPC"),INDEX(All!$I$2:$I$532,$P184),IF(INDEX(All!$D$2:$D$532,$P184)="Census",INDEX(All!$Y$2:$Y$532,$P184),""))</f>
        <v>5</v>
      </c>
      <c r="J184" s="9">
        <f>IF(OR(INDEX(All!$D$2:$D$532,$P184)="Local",INDEX(All!$D$2:$D$532,$P184)="Local / LUPC"),INDEX(All!$J$2:$J$532,$P184),IF(INDEX(All!$D$2:$D$532,$P184)="Census",INDEX(All!$AA$2:$AA$532,$P184),""))</f>
        <v>0</v>
      </c>
      <c r="K184" s="9">
        <f>IF(OR(INDEX(All!$D$2:$D$532,$P184)="Local",INDEX(All!$D$2:$D$532,$P184)="Local / LUPC"),INDEX(All!$K$2:$K$532,$P184),IF(INDEX(All!$D$2:$D$532,$P184)="Census",INDEX(All!$AB$2:$AB$532,$P184),""))</f>
        <v>0</v>
      </c>
      <c r="L184" s="9">
        <f>IF(OR(INDEX(All!$D$2:$D$532,$P184)="Local",INDEX(All!$D$2:$D$532,$P184)="Local / LUPC"),INDEX(All!$L$2:$L$532,$P184),IF(INDEX(All!$D$2:$D$532,$P184)="Census",INDEX(All!$AC$2:$AC$532,$P184),""))</f>
        <v>0</v>
      </c>
      <c r="M184" s="9">
        <f>IF(OR(INDEX(All!$D$2:$D$532,$P184)="Local",INDEX(All!$D$2:$D$532,$P184)="Local / LUPC"),INDEX(All!$M$2:$M$532,$P184),IF(INDEX(All!$D$2:$D$532,$P184)="Census",INDEX(All!$X$2:$X$532,$P184),""))</f>
        <v>5</v>
      </c>
      <c r="N184" s="9">
        <f>IF(OR(INDEX(All!$D$2:$D$532,$P184)="Local",INDEX(All!$D$2:$D$532,$P184)="Local / LUPC"),INDEX(All!$N$2:$N$532,$P184),"")</f>
        <v>0</v>
      </c>
      <c r="O184" s="9">
        <f>INDEX(All!$V$2:$V$532,$P184)</f>
        <v>1</v>
      </c>
      <c r="P184">
        <f>MATCH($A184&amp;"|"&amp;$B184,INDEX(All!$A$2:$A$532&amp;"|"&amp;All!$B$2:$B$532,0),0)</f>
        <v>446</v>
      </c>
    </row>
    <row r="185" spans="1:16" x14ac:dyDescent="0.2">
      <c r="A185" s="10" t="s">
        <v>525</v>
      </c>
      <c r="B185" s="11" t="s">
        <v>74</v>
      </c>
      <c r="C185" s="11" t="str">
        <f>INDEX(All!$C$2:$C$532,$P185)</f>
        <v>Hancock County Planning Commission (HCPC)</v>
      </c>
      <c r="D185" s="11" t="str">
        <f>INDEX(All!$D$2:$D$532,$P185)</f>
        <v>Local</v>
      </c>
      <c r="E185" s="11" t="str">
        <f>INDEX(All!$E$2:$E$532,$P185)</f>
        <v>No</v>
      </c>
      <c r="F185" s="13">
        <f>INDEX(All!$F$2:$F$532,$P185)</f>
        <v>840</v>
      </c>
      <c r="G185">
        <f>INDEX(All!$G$2:$G$532,$P185)</f>
        <v>1059</v>
      </c>
      <c r="H185" s="11">
        <f>IF(OR(INDEX(All!$D$2:$D$532,$P185)="Local",INDEX(All!$D$2:$D$532,$P185)="Local / LUPC"),INDEX(All!$H$2:$H$532,$P185),"")</f>
        <v>0</v>
      </c>
      <c r="I185" s="11">
        <f>IF(OR(INDEX(All!$D$2:$D$532,$P185)="Local",INDEX(All!$D$2:$D$532,$P185)="Local / LUPC"),INDEX(All!$I$2:$I$532,$P185),IF(INDEX(All!$D$2:$D$532,$P185)="Census",INDEX(All!$Y$2:$Y$532,$P185),""))</f>
        <v>4</v>
      </c>
      <c r="J185" s="11">
        <f>IF(OR(INDEX(All!$D$2:$D$532,$P185)="Local",INDEX(All!$D$2:$D$532,$P185)="Local / LUPC"),INDEX(All!$J$2:$J$532,$P185),IF(INDEX(All!$D$2:$D$532,$P185)="Census",INDEX(All!$AA$2:$AA$532,$P185),""))</f>
        <v>0</v>
      </c>
      <c r="K185" s="11">
        <f>IF(OR(INDEX(All!$D$2:$D$532,$P185)="Local",INDEX(All!$D$2:$D$532,$P185)="Local / LUPC"),INDEX(All!$K$2:$K$532,$P185),IF(INDEX(All!$D$2:$D$532,$P185)="Census",INDEX(All!$AB$2:$AB$532,$P185),""))</f>
        <v>0</v>
      </c>
      <c r="L185" s="11">
        <f>IF(OR(INDEX(All!$D$2:$D$532,$P185)="Local",INDEX(All!$D$2:$D$532,$P185)="Local / LUPC"),INDEX(All!$L$2:$L$532,$P185),IF(INDEX(All!$D$2:$D$532,$P185)="Census",INDEX(All!$AC$2:$AC$532,$P185),""))</f>
        <v>0</v>
      </c>
      <c r="M185" s="11">
        <f>IF(OR(INDEX(All!$D$2:$D$532,$P185)="Local",INDEX(All!$D$2:$D$532,$P185)="Local / LUPC"),INDEX(All!$M$2:$M$532,$P185),IF(INDEX(All!$D$2:$D$532,$P185)="Census",INDEX(All!$X$2:$X$532,$P185),""))</f>
        <v>4</v>
      </c>
      <c r="N185" s="11">
        <f>IF(OR(INDEX(All!$D$2:$D$532,$P185)="Local",INDEX(All!$D$2:$D$532,$P185)="Local / LUPC"),INDEX(All!$N$2:$N$532,$P185),"")</f>
        <v>0</v>
      </c>
      <c r="O185" s="11">
        <f>INDEX(All!$V$2:$V$532,$P185)</f>
        <v>1</v>
      </c>
      <c r="P185">
        <f>MATCH($A185&amp;"|"&amp;$B185,INDEX(All!$A$2:$A$532&amp;"|"&amp;All!$B$2:$B$532,0),0)</f>
        <v>447</v>
      </c>
    </row>
    <row r="186" spans="1:16" x14ac:dyDescent="0.2">
      <c r="A186" s="8" t="s">
        <v>529</v>
      </c>
      <c r="B186" s="9" t="s">
        <v>77</v>
      </c>
      <c r="C186" s="9" t="str">
        <f>INDEX(All!$C$2:$C$532,$P186)</f>
        <v>Androscoggin Valley Council of Governments (AVCOG)</v>
      </c>
      <c r="D186" s="9" t="str">
        <f>INDEX(All!$D$2:$D$532,$P186)</f>
        <v>Local</v>
      </c>
      <c r="E186" s="9" t="str">
        <f>INDEX(All!$E$2:$E$532,$P186)</f>
        <v>No</v>
      </c>
      <c r="F186" s="12">
        <f>INDEX(All!$F$2:$F$532,$P186)</f>
        <v>845</v>
      </c>
      <c r="G186">
        <f>INDEX(All!$G$2:$G$532,$P186)</f>
        <v>1009</v>
      </c>
      <c r="H186" s="9">
        <f>IF(OR(INDEX(All!$D$2:$D$532,$P186)="Local",INDEX(All!$D$2:$D$532,$P186)="Local / LUPC"),INDEX(All!$H$2:$H$532,$P186),"")</f>
        <v>8</v>
      </c>
      <c r="I186" s="9">
        <f>IF(OR(INDEX(All!$D$2:$D$532,$P186)="Local",INDEX(All!$D$2:$D$532,$P186)="Local / LUPC"),INDEX(All!$I$2:$I$532,$P186),IF(INDEX(All!$D$2:$D$532,$P186)="Census",INDEX(All!$Y$2:$Y$532,$P186),""))</f>
        <v>0</v>
      </c>
      <c r="J186" s="9">
        <f>IF(OR(INDEX(All!$D$2:$D$532,$P186)="Local",INDEX(All!$D$2:$D$532,$P186)="Local / LUPC"),INDEX(All!$J$2:$J$532,$P186),IF(INDEX(All!$D$2:$D$532,$P186)="Census",INDEX(All!$AA$2:$AA$532,$P186),""))</f>
        <v>0</v>
      </c>
      <c r="K186" s="9">
        <f>IF(OR(INDEX(All!$D$2:$D$532,$P186)="Local",INDEX(All!$D$2:$D$532,$P186)="Local / LUPC"),INDEX(All!$K$2:$K$532,$P186),IF(INDEX(All!$D$2:$D$532,$P186)="Census",INDEX(All!$AB$2:$AB$532,$P186),""))</f>
        <v>0</v>
      </c>
      <c r="L186" s="9">
        <f>IF(OR(INDEX(All!$D$2:$D$532,$P186)="Local",INDEX(All!$D$2:$D$532,$P186)="Local / LUPC"),INDEX(All!$L$2:$L$532,$P186),IF(INDEX(All!$D$2:$D$532,$P186)="Census",INDEX(All!$AC$2:$AC$532,$P186),""))</f>
        <v>0</v>
      </c>
      <c r="M186" s="9">
        <f>IF(OR(INDEX(All!$D$2:$D$532,$P186)="Local",INDEX(All!$D$2:$D$532,$P186)="Local / LUPC"),INDEX(All!$M$2:$M$532,$P186),IF(INDEX(All!$D$2:$D$532,$P186)="Census",INDEX(All!$X$2:$X$532,$P186),""))</f>
        <v>8</v>
      </c>
      <c r="N186" s="9">
        <f>IF(OR(INDEX(All!$D$2:$D$532,$P186)="Local",INDEX(All!$D$2:$D$532,$P186)="Local / LUPC"),INDEX(All!$N$2:$N$532,$P186),"")</f>
        <v>0</v>
      </c>
      <c r="O186" s="9">
        <f>INDEX(All!$V$2:$V$532,$P186)</f>
        <v>0</v>
      </c>
      <c r="P186">
        <f>MATCH($A186&amp;"|"&amp;$B186,INDEX(All!$A$2:$A$532&amp;"|"&amp;All!$B$2:$B$532,0),0)</f>
        <v>451</v>
      </c>
    </row>
    <row r="187" spans="1:16" x14ac:dyDescent="0.2">
      <c r="A187" s="10" t="s">
        <v>530</v>
      </c>
      <c r="B187" s="11" t="s">
        <v>74</v>
      </c>
      <c r="C187" s="11" t="str">
        <f>INDEX(All!$C$2:$C$532,$P187)</f>
        <v>Hancock County Planning Commission (HCPC)</v>
      </c>
      <c r="D187" s="11" t="str">
        <f>INDEX(All!$D$2:$D$532,$P187)</f>
        <v>Local</v>
      </c>
      <c r="E187" s="11" t="str">
        <f>INDEX(All!$E$2:$E$532,$P187)</f>
        <v>No</v>
      </c>
      <c r="F187" s="13">
        <f>INDEX(All!$F$2:$F$532,$P187)</f>
        <v>1836</v>
      </c>
      <c r="G187">
        <f>INDEX(All!$G$2:$G$532,$P187)</f>
        <v>1682</v>
      </c>
      <c r="H187" s="11">
        <f>IF(OR(INDEX(All!$D$2:$D$532,$P187)="Local",INDEX(All!$D$2:$D$532,$P187)="Local / LUPC"),INDEX(All!$H$2:$H$532,$P187),"")</f>
        <v>1</v>
      </c>
      <c r="I187" s="11">
        <f>IF(OR(INDEX(All!$D$2:$D$532,$P187)="Local",INDEX(All!$D$2:$D$532,$P187)="Local / LUPC"),INDEX(All!$I$2:$I$532,$P187),IF(INDEX(All!$D$2:$D$532,$P187)="Census",INDEX(All!$Y$2:$Y$532,$P187),""))</f>
        <v>8</v>
      </c>
      <c r="J187" s="11">
        <f>IF(OR(INDEX(All!$D$2:$D$532,$P187)="Local",INDEX(All!$D$2:$D$532,$P187)="Local / LUPC"),INDEX(All!$J$2:$J$532,$P187),IF(INDEX(All!$D$2:$D$532,$P187)="Census",INDEX(All!$AA$2:$AA$532,$P187),""))</f>
        <v>0</v>
      </c>
      <c r="K187" s="11">
        <f>IF(OR(INDEX(All!$D$2:$D$532,$P187)="Local",INDEX(All!$D$2:$D$532,$P187)="Local / LUPC"),INDEX(All!$K$2:$K$532,$P187),IF(INDEX(All!$D$2:$D$532,$P187)="Census",INDEX(All!$AB$2:$AB$532,$P187),""))</f>
        <v>0</v>
      </c>
      <c r="L187" s="11">
        <f>IF(OR(INDEX(All!$D$2:$D$532,$P187)="Local",INDEX(All!$D$2:$D$532,$P187)="Local / LUPC"),INDEX(All!$L$2:$L$532,$P187),IF(INDEX(All!$D$2:$D$532,$P187)="Census",INDEX(All!$AC$2:$AC$532,$P187),""))</f>
        <v>0</v>
      </c>
      <c r="M187" s="11">
        <f>IF(OR(INDEX(All!$D$2:$D$532,$P187)="Local",INDEX(All!$D$2:$D$532,$P187)="Local / LUPC"),INDEX(All!$M$2:$M$532,$P187),IF(INDEX(All!$D$2:$D$532,$P187)="Census",INDEX(All!$X$2:$X$532,$P187),""))</f>
        <v>9</v>
      </c>
      <c r="N187" s="11">
        <f>IF(OR(INDEX(All!$D$2:$D$532,$P187)="Local",INDEX(All!$D$2:$D$532,$P187)="Local / LUPC"),INDEX(All!$N$2:$N$532,$P187),"")</f>
        <v>0</v>
      </c>
      <c r="O187" s="11">
        <f>INDEX(All!$V$2:$V$532,$P187)</f>
        <v>0</v>
      </c>
      <c r="P187">
        <f>MATCH($A187&amp;"|"&amp;$B187,INDEX(All!$A$2:$A$532&amp;"|"&amp;All!$B$2:$B$532,0),0)</f>
        <v>452</v>
      </c>
    </row>
    <row r="188" spans="1:16" x14ac:dyDescent="0.2">
      <c r="A188" s="8" t="s">
        <v>533</v>
      </c>
      <c r="B188" s="9" t="s">
        <v>77</v>
      </c>
      <c r="C188" s="9" t="str">
        <f>INDEX(All!$C$2:$C$532,$P188)</f>
        <v>Southern Maine Planning and Development Commission (SMPDC)</v>
      </c>
      <c r="D188" s="9" t="str">
        <f>INDEX(All!$D$2:$D$532,$P188)</f>
        <v>Local</v>
      </c>
      <c r="E188" s="9" t="str">
        <f>INDEX(All!$E$2:$E$532,$P188)</f>
        <v>No</v>
      </c>
      <c r="F188" s="12">
        <f>INDEX(All!$F$2:$F$532,$P188)</f>
        <v>537</v>
      </c>
      <c r="G188">
        <f>INDEX(All!$G$2:$G$532,$P188)</f>
        <v>422</v>
      </c>
      <c r="H188" s="9">
        <f>IF(OR(INDEX(All!$D$2:$D$532,$P188)="Local",INDEX(All!$D$2:$D$532,$P188)="Local / LUPC"),INDEX(All!$H$2:$H$532,$P188),"")</f>
        <v>0</v>
      </c>
      <c r="I188" s="9">
        <f>IF(OR(INDEX(All!$D$2:$D$532,$P188)="Local",INDEX(All!$D$2:$D$532,$P188)="Local / LUPC"),INDEX(All!$I$2:$I$532,$P188),IF(INDEX(All!$D$2:$D$532,$P188)="Census",INDEX(All!$Y$2:$Y$532,$P188),""))</f>
        <v>6</v>
      </c>
      <c r="J188" s="9">
        <f>IF(OR(INDEX(All!$D$2:$D$532,$P188)="Local",INDEX(All!$D$2:$D$532,$P188)="Local / LUPC"),INDEX(All!$J$2:$J$532,$P188),IF(INDEX(All!$D$2:$D$532,$P188)="Census",INDEX(All!$AA$2:$AA$532,$P188),""))</f>
        <v>0</v>
      </c>
      <c r="K188" s="9">
        <f>IF(OR(INDEX(All!$D$2:$D$532,$P188)="Local",INDEX(All!$D$2:$D$532,$P188)="Local / LUPC"),INDEX(All!$K$2:$K$532,$P188),IF(INDEX(All!$D$2:$D$532,$P188)="Census",INDEX(All!$AB$2:$AB$532,$P188),""))</f>
        <v>0</v>
      </c>
      <c r="L188" s="9">
        <f>IF(OR(INDEX(All!$D$2:$D$532,$P188)="Local",INDEX(All!$D$2:$D$532,$P188)="Local / LUPC"),INDEX(All!$L$2:$L$532,$P188),IF(INDEX(All!$D$2:$D$532,$P188)="Census",INDEX(All!$AC$2:$AC$532,$P188),""))</f>
        <v>0</v>
      </c>
      <c r="M188" s="9">
        <f>IF(OR(INDEX(All!$D$2:$D$532,$P188)="Local",INDEX(All!$D$2:$D$532,$P188)="Local / LUPC"),INDEX(All!$M$2:$M$532,$P188),IF(INDEX(All!$D$2:$D$532,$P188)="Census",INDEX(All!$X$2:$X$532,$P188),""))</f>
        <v>6</v>
      </c>
      <c r="N188" s="9">
        <f>IF(OR(INDEX(All!$D$2:$D$532,$P188)="Local",INDEX(All!$D$2:$D$532,$P188)="Local / LUPC"),INDEX(All!$N$2:$N$532,$P188),"")</f>
        <v>0</v>
      </c>
      <c r="O188" s="9">
        <f>INDEX(All!$V$2:$V$532,$P188)</f>
        <v>1</v>
      </c>
      <c r="P188">
        <f>MATCH($A188&amp;"|"&amp;$B188,INDEX(All!$A$2:$A$532&amp;"|"&amp;All!$B$2:$B$532,0),0)</f>
        <v>455</v>
      </c>
    </row>
    <row r="189" spans="1:16" x14ac:dyDescent="0.2">
      <c r="A189" s="10" t="s">
        <v>536</v>
      </c>
      <c r="B189" s="11" t="s">
        <v>79</v>
      </c>
      <c r="C189" s="11">
        <f>INDEX(All!$C$2:$C$532,$P189)</f>
        <v>0</v>
      </c>
      <c r="D189" s="11" t="str">
        <f>INDEX(All!$D$2:$D$532,$P189)</f>
        <v>Local / LUPC</v>
      </c>
      <c r="E189" s="11" t="str">
        <f>INDEX(All!$E$2:$E$532,$P189)</f>
        <v>No</v>
      </c>
      <c r="F189" s="13">
        <f>INDEX(All!$F$2:$F$532,$P189)</f>
        <v>92</v>
      </c>
      <c r="G189">
        <f>INDEX(All!$G$2:$G$532,$P189)</f>
        <v>48</v>
      </c>
      <c r="H189" s="11">
        <f>IF(OR(INDEX(All!$D$2:$D$532,$P189)="Local",INDEX(All!$D$2:$D$532,$P189)="Local / LUPC"),INDEX(All!$H$2:$H$532,$P189),"")</f>
        <v>0</v>
      </c>
      <c r="I189" s="11">
        <f>IF(OR(INDEX(All!$D$2:$D$532,$P189)="Local",INDEX(All!$D$2:$D$532,$P189)="Local / LUPC"),INDEX(All!$I$2:$I$532,$P189),IF(INDEX(All!$D$2:$D$532,$P189)="Census",INDEX(All!$Y$2:$Y$532,$P189),""))</f>
        <v>0</v>
      </c>
      <c r="J189" s="11">
        <f>IF(OR(INDEX(All!$D$2:$D$532,$P189)="Local",INDEX(All!$D$2:$D$532,$P189)="Local / LUPC"),INDEX(All!$J$2:$J$532,$P189),IF(INDEX(All!$D$2:$D$532,$P189)="Census",INDEX(All!$AA$2:$AA$532,$P189),""))</f>
        <v>0</v>
      </c>
      <c r="K189" s="11">
        <f>IF(OR(INDEX(All!$D$2:$D$532,$P189)="Local",INDEX(All!$D$2:$D$532,$P189)="Local / LUPC"),INDEX(All!$K$2:$K$532,$P189),IF(INDEX(All!$D$2:$D$532,$P189)="Census",INDEX(All!$AB$2:$AB$532,$P189),""))</f>
        <v>0</v>
      </c>
      <c r="L189" s="11">
        <f>IF(OR(INDEX(All!$D$2:$D$532,$P189)="Local",INDEX(All!$D$2:$D$532,$P189)="Local / LUPC"),INDEX(All!$L$2:$L$532,$P189),IF(INDEX(All!$D$2:$D$532,$P189)="Census",INDEX(All!$AC$2:$AC$532,$P189),""))</f>
        <v>0</v>
      </c>
      <c r="M189" s="11">
        <f>IF(OR(INDEX(All!$D$2:$D$532,$P189)="Local",INDEX(All!$D$2:$D$532,$P189)="Local / LUPC"),INDEX(All!$M$2:$M$532,$P189),IF(INDEX(All!$D$2:$D$532,$P189)="Census",INDEX(All!$X$2:$X$532,$P189),""))</f>
        <v>1</v>
      </c>
      <c r="N189" s="11">
        <f>IF(OR(INDEX(All!$D$2:$D$532,$P189)="Local",INDEX(All!$D$2:$D$532,$P189)="Local / LUPC"),INDEX(All!$N$2:$N$532,$P189),"")</f>
        <v>0</v>
      </c>
      <c r="O189" s="11">
        <f>INDEX(All!$V$2:$V$532,$P189)</f>
        <v>0</v>
      </c>
      <c r="P189">
        <f>MATCH($A189&amp;"|"&amp;$B189,INDEX(All!$A$2:$A$532&amp;"|"&amp;All!$B$2:$B$532,0),0)</f>
        <v>458</v>
      </c>
    </row>
    <row r="190" spans="1:16" x14ac:dyDescent="0.2">
      <c r="A190" s="8" t="s">
        <v>537</v>
      </c>
      <c r="B190" s="9" t="s">
        <v>83</v>
      </c>
      <c r="C190" s="9" t="str">
        <f>INDEX(All!$C$2:$C$532,$P190)</f>
        <v>Midcoast Council of Governments (MCOG)</v>
      </c>
      <c r="D190" s="9" t="str">
        <f>INDEX(All!$D$2:$D$532,$P190)</f>
        <v>Local</v>
      </c>
      <c r="E190" s="9" t="str">
        <f>INDEX(All!$E$2:$E$532,$P190)</f>
        <v>No</v>
      </c>
      <c r="F190" s="12">
        <f>INDEX(All!$F$2:$F$532,$P190)</f>
        <v>2769</v>
      </c>
      <c r="G190">
        <f>INDEX(All!$G$2:$G$532,$P190)</f>
        <v>2749</v>
      </c>
      <c r="H190" s="9">
        <f>IF(OR(INDEX(All!$D$2:$D$532,$P190)="Local",INDEX(All!$D$2:$D$532,$P190)="Local / LUPC"),INDEX(All!$H$2:$H$532,$P190),"")</f>
        <v>1</v>
      </c>
      <c r="I190" s="9">
        <f>IF(OR(INDEX(All!$D$2:$D$532,$P190)="Local",INDEX(All!$D$2:$D$532,$P190)="Local / LUPC"),INDEX(All!$I$2:$I$532,$P190),IF(INDEX(All!$D$2:$D$532,$P190)="Census",INDEX(All!$Y$2:$Y$532,$P190),""))</f>
        <v>5</v>
      </c>
      <c r="J190" s="9">
        <f>IF(OR(INDEX(All!$D$2:$D$532,$P190)="Local",INDEX(All!$D$2:$D$532,$P190)="Local / LUPC"),INDEX(All!$J$2:$J$532,$P190),IF(INDEX(All!$D$2:$D$532,$P190)="Census",INDEX(All!$AA$2:$AA$532,$P190),""))</f>
        <v>0</v>
      </c>
      <c r="K190" s="9">
        <f>IF(OR(INDEX(All!$D$2:$D$532,$P190)="Local",INDEX(All!$D$2:$D$532,$P190)="Local / LUPC"),INDEX(All!$K$2:$K$532,$P190),IF(INDEX(All!$D$2:$D$532,$P190)="Census",INDEX(All!$AB$2:$AB$532,$P190),""))</f>
        <v>0</v>
      </c>
      <c r="L190" s="9">
        <f>IF(OR(INDEX(All!$D$2:$D$532,$P190)="Local",INDEX(All!$D$2:$D$532,$P190)="Local / LUPC"),INDEX(All!$L$2:$L$532,$P190),IF(INDEX(All!$D$2:$D$532,$P190)="Census",INDEX(All!$AC$2:$AC$532,$P190),""))</f>
        <v>0</v>
      </c>
      <c r="M190" s="9">
        <f>IF(OR(INDEX(All!$D$2:$D$532,$P190)="Local",INDEX(All!$D$2:$D$532,$P190)="Local / LUPC"),INDEX(All!$M$2:$M$532,$P190),IF(INDEX(All!$D$2:$D$532,$P190)="Census",INDEX(All!$X$2:$X$532,$P190),""))</f>
        <v>6</v>
      </c>
      <c r="N190" s="9">
        <f>IF(OR(INDEX(All!$D$2:$D$532,$P190)="Local",INDEX(All!$D$2:$D$532,$P190)="Local / LUPC"),INDEX(All!$N$2:$N$532,$P190),"")</f>
        <v>0</v>
      </c>
      <c r="O190" s="9">
        <f>INDEX(All!$V$2:$V$532,$P190)</f>
        <v>1</v>
      </c>
      <c r="P190">
        <f>MATCH($A190&amp;"|"&amp;$B190,INDEX(All!$A$2:$A$532&amp;"|"&amp;All!$B$2:$B$532,0),0)</f>
        <v>459</v>
      </c>
    </row>
    <row r="191" spans="1:16" x14ac:dyDescent="0.2">
      <c r="A191" s="10" t="s">
        <v>539</v>
      </c>
      <c r="B191" s="11" t="s">
        <v>62</v>
      </c>
      <c r="C191" s="11" t="str">
        <f>INDEX(All!$C$2:$C$532,$P191)</f>
        <v>Sunrise County Economic Council (SCEC)</v>
      </c>
      <c r="D191" s="11" t="str">
        <f>INDEX(All!$D$2:$D$532,$P191)</f>
        <v>Local</v>
      </c>
      <c r="E191" s="11" t="str">
        <f>INDEX(All!$E$2:$E$532,$P191)</f>
        <v>No</v>
      </c>
      <c r="F191" s="13">
        <f>INDEX(All!$F$2:$F$532,$P191)</f>
        <v>214</v>
      </c>
      <c r="G191">
        <f>INDEX(All!$G$2:$G$532,$P191)</f>
        <v>180</v>
      </c>
      <c r="H191" s="11">
        <f>IF(OR(INDEX(All!$D$2:$D$532,$P191)="Local",INDEX(All!$D$2:$D$532,$P191)="Local / LUPC"),INDEX(All!$H$2:$H$532,$P191),"")</f>
        <v>0</v>
      </c>
      <c r="I191" s="11">
        <f>IF(OR(INDEX(All!$D$2:$D$532,$P191)="Local",INDEX(All!$D$2:$D$532,$P191)="Local / LUPC"),INDEX(All!$I$2:$I$532,$P191),IF(INDEX(All!$D$2:$D$532,$P191)="Census",INDEX(All!$Y$2:$Y$532,$P191),""))</f>
        <v>1</v>
      </c>
      <c r="J191" s="11">
        <f>IF(OR(INDEX(All!$D$2:$D$532,$P191)="Local",INDEX(All!$D$2:$D$532,$P191)="Local / LUPC"),INDEX(All!$J$2:$J$532,$P191),IF(INDEX(All!$D$2:$D$532,$P191)="Census",INDEX(All!$AA$2:$AA$532,$P191),""))</f>
        <v>0</v>
      </c>
      <c r="K191" s="11">
        <f>IF(OR(INDEX(All!$D$2:$D$532,$P191)="Local",INDEX(All!$D$2:$D$532,$P191)="Local / LUPC"),INDEX(All!$K$2:$K$532,$P191),IF(INDEX(All!$D$2:$D$532,$P191)="Census",INDEX(All!$AB$2:$AB$532,$P191),""))</f>
        <v>0</v>
      </c>
      <c r="L191" s="11">
        <f>IF(OR(INDEX(All!$D$2:$D$532,$P191)="Local",INDEX(All!$D$2:$D$532,$P191)="Local / LUPC"),INDEX(All!$L$2:$L$532,$P191),IF(INDEX(All!$D$2:$D$532,$P191)="Census",INDEX(All!$AC$2:$AC$532,$P191),""))</f>
        <v>0</v>
      </c>
      <c r="M191" s="11">
        <f>IF(OR(INDEX(All!$D$2:$D$532,$P191)="Local",INDEX(All!$D$2:$D$532,$P191)="Local / LUPC"),INDEX(All!$M$2:$M$532,$P191),IF(INDEX(All!$D$2:$D$532,$P191)="Census",INDEX(All!$X$2:$X$532,$P191),""))</f>
        <v>1</v>
      </c>
      <c r="N191" s="11">
        <f>IF(OR(INDEX(All!$D$2:$D$532,$P191)="Local",INDEX(All!$D$2:$D$532,$P191)="Local / LUPC"),INDEX(All!$N$2:$N$532,$P191),"")</f>
        <v>0</v>
      </c>
      <c r="O191" s="11">
        <f>INDEX(All!$V$2:$V$532,$P191)</f>
        <v>0</v>
      </c>
      <c r="P191">
        <f>MATCH($A191&amp;"|"&amp;$B191,INDEX(All!$A$2:$A$532&amp;"|"&amp;All!$B$2:$B$532,0),0)</f>
        <v>461</v>
      </c>
    </row>
    <row r="192" spans="1:16" x14ac:dyDescent="0.2">
      <c r="A192" s="8" t="s">
        <v>540</v>
      </c>
      <c r="B192" s="9" t="s">
        <v>87</v>
      </c>
      <c r="C192" s="9" t="str">
        <f>INDEX(All!$C$2:$C$532,$P192)</f>
        <v>Midcoast Council of Governments (MCOG)</v>
      </c>
      <c r="D192" s="9" t="str">
        <f>INDEX(All!$D$2:$D$532,$P192)</f>
        <v>Local</v>
      </c>
      <c r="E192" s="9" t="str">
        <f>INDEX(All!$E$2:$E$532,$P192)</f>
        <v>Yes</v>
      </c>
      <c r="F192" s="12">
        <f>INDEX(All!$F$2:$F$532,$P192)</f>
        <v>9706</v>
      </c>
      <c r="G192">
        <f>INDEX(All!$G$2:$G$532,$P192)</f>
        <v>9838</v>
      </c>
      <c r="H192" s="9">
        <f>IF(OR(INDEX(All!$D$2:$D$532,$P192)="Local",INDEX(All!$D$2:$D$532,$P192)="Local / LUPC"),INDEX(All!$H$2:$H$532,$P192),"")</f>
        <v>0</v>
      </c>
      <c r="I192" s="9">
        <f>IF(OR(INDEX(All!$D$2:$D$532,$P192)="Local",INDEX(All!$D$2:$D$532,$P192)="Local / LUPC"),INDEX(All!$I$2:$I$532,$P192),IF(INDEX(All!$D$2:$D$532,$P192)="Census",INDEX(All!$Y$2:$Y$532,$P192),""))</f>
        <v>25</v>
      </c>
      <c r="J192" s="9">
        <f>IF(OR(INDEX(All!$D$2:$D$532,$P192)="Local",INDEX(All!$D$2:$D$532,$P192)="Local / LUPC"),INDEX(All!$J$2:$J$532,$P192),IF(INDEX(All!$D$2:$D$532,$P192)="Census",INDEX(All!$AA$2:$AA$532,$P192),""))</f>
        <v>2</v>
      </c>
      <c r="K192" s="9">
        <f>IF(OR(INDEX(All!$D$2:$D$532,$P192)="Local",INDEX(All!$D$2:$D$532,$P192)="Local / LUPC"),INDEX(All!$K$2:$K$532,$P192),IF(INDEX(All!$D$2:$D$532,$P192)="Census",INDEX(All!$AB$2:$AB$532,$P192),""))</f>
        <v>0</v>
      </c>
      <c r="L192" s="9">
        <f>IF(OR(INDEX(All!$D$2:$D$532,$P192)="Local",INDEX(All!$D$2:$D$532,$P192)="Local / LUPC"),INDEX(All!$L$2:$L$532,$P192),IF(INDEX(All!$D$2:$D$532,$P192)="Census",INDEX(All!$AC$2:$AC$532,$P192),""))</f>
        <v>20</v>
      </c>
      <c r="M192" s="9">
        <f>IF(OR(INDEX(All!$D$2:$D$532,$P192)="Local",INDEX(All!$D$2:$D$532,$P192)="Local / LUPC"),INDEX(All!$M$2:$M$532,$P192),IF(INDEX(All!$D$2:$D$532,$P192)="Census",INDEX(All!$X$2:$X$532,$P192),""))</f>
        <v>47</v>
      </c>
      <c r="N192" s="9">
        <f>IF(OR(INDEX(All!$D$2:$D$532,$P192)="Local",INDEX(All!$D$2:$D$532,$P192)="Local / LUPC"),INDEX(All!$N$2:$N$532,$P192),"")</f>
        <v>0</v>
      </c>
      <c r="O192" s="9">
        <f>INDEX(All!$V$2:$V$532,$P192)</f>
        <v>0</v>
      </c>
      <c r="P192">
        <f>MATCH($A192&amp;"|"&amp;$B192,INDEX(All!$A$2:$A$532&amp;"|"&amp;All!$B$2:$B$532,0),0)</f>
        <v>462</v>
      </c>
    </row>
    <row r="193" spans="1:16" x14ac:dyDescent="0.2">
      <c r="A193" s="10" t="s">
        <v>541</v>
      </c>
      <c r="B193" s="11" t="s">
        <v>74</v>
      </c>
      <c r="C193" s="11" t="str">
        <f>INDEX(All!$C$2:$C$532,$P193)</f>
        <v>Hancock County Planning Commission (HCPC)</v>
      </c>
      <c r="D193" s="11" t="str">
        <f>INDEX(All!$D$2:$D$532,$P193)</f>
        <v>Local</v>
      </c>
      <c r="E193" s="11" t="str">
        <f>INDEX(All!$E$2:$E$532,$P193)</f>
        <v>No</v>
      </c>
      <c r="F193" s="13">
        <f>INDEX(All!$F$2:$F$532,$P193)</f>
        <v>1508</v>
      </c>
      <c r="G193">
        <f>INDEX(All!$G$2:$G$532,$P193)</f>
        <v>1547</v>
      </c>
      <c r="H193" s="11">
        <f>IF(OR(INDEX(All!$D$2:$D$532,$P193)="Local",INDEX(All!$D$2:$D$532,$P193)="Local / LUPC"),INDEX(All!$H$2:$H$532,$P193),"")</f>
        <v>2</v>
      </c>
      <c r="I193" s="11">
        <f>IF(OR(INDEX(All!$D$2:$D$532,$P193)="Local",INDEX(All!$D$2:$D$532,$P193)="Local / LUPC"),INDEX(All!$I$2:$I$532,$P193),IF(INDEX(All!$D$2:$D$532,$P193)="Census",INDEX(All!$Y$2:$Y$532,$P193),""))</f>
        <v>14</v>
      </c>
      <c r="J193" s="11">
        <f>IF(OR(INDEX(All!$D$2:$D$532,$P193)="Local",INDEX(All!$D$2:$D$532,$P193)="Local / LUPC"),INDEX(All!$J$2:$J$532,$P193),IF(INDEX(All!$D$2:$D$532,$P193)="Census",INDEX(All!$AA$2:$AA$532,$P193),""))</f>
        <v>0</v>
      </c>
      <c r="K193" s="11">
        <f>IF(OR(INDEX(All!$D$2:$D$532,$P193)="Local",INDEX(All!$D$2:$D$532,$P193)="Local / LUPC"),INDEX(All!$K$2:$K$532,$P193),IF(INDEX(All!$D$2:$D$532,$P193)="Census",INDEX(All!$AB$2:$AB$532,$P193),""))</f>
        <v>0</v>
      </c>
      <c r="L193" s="11">
        <f>IF(OR(INDEX(All!$D$2:$D$532,$P193)="Local",INDEX(All!$D$2:$D$532,$P193)="Local / LUPC"),INDEX(All!$L$2:$L$532,$P193),IF(INDEX(All!$D$2:$D$532,$P193)="Census",INDEX(All!$AC$2:$AC$532,$P193),""))</f>
        <v>0</v>
      </c>
      <c r="M193" s="11">
        <f>IF(OR(INDEX(All!$D$2:$D$532,$P193)="Local",INDEX(All!$D$2:$D$532,$P193)="Local / LUPC"),INDEX(All!$M$2:$M$532,$P193),IF(INDEX(All!$D$2:$D$532,$P193)="Census",INDEX(All!$X$2:$X$532,$P193),""))</f>
        <v>16</v>
      </c>
      <c r="N193" s="11">
        <f>IF(OR(INDEX(All!$D$2:$D$532,$P193)="Local",INDEX(All!$D$2:$D$532,$P193)="Local / LUPC"),INDEX(All!$N$2:$N$532,$P193),"")</f>
        <v>0</v>
      </c>
      <c r="O193" s="11">
        <f>INDEX(All!$V$2:$V$532,$P193)</f>
        <v>5</v>
      </c>
      <c r="P193">
        <f>MATCH($A193&amp;"|"&amp;$B193,INDEX(All!$A$2:$A$532&amp;"|"&amp;All!$B$2:$B$532,0),0)</f>
        <v>463</v>
      </c>
    </row>
    <row r="194" spans="1:16" x14ac:dyDescent="0.2">
      <c r="A194" s="8" t="s">
        <v>542</v>
      </c>
      <c r="B194" s="9" t="s">
        <v>74</v>
      </c>
      <c r="C194" s="9" t="str">
        <f>INDEX(All!$C$2:$C$532,$P194)</f>
        <v>Hancock County Planning Commission (HCPC)</v>
      </c>
      <c r="D194" s="9" t="str">
        <f>INDEX(All!$D$2:$D$532,$P194)</f>
        <v>Local</v>
      </c>
      <c r="E194" s="9" t="str">
        <f>INDEX(All!$E$2:$E$532,$P194)</f>
        <v>No</v>
      </c>
      <c r="F194" s="12">
        <f>INDEX(All!$F$2:$F$532,$P194)</f>
        <v>1599</v>
      </c>
      <c r="G194">
        <f>INDEX(All!$G$2:$G$532,$P194)</f>
        <v>1647</v>
      </c>
      <c r="H194" s="9">
        <f>IF(OR(INDEX(All!$D$2:$D$532,$P194)="Local",INDEX(All!$D$2:$D$532,$P194)="Local / LUPC"),INDEX(All!$H$2:$H$532,$P194),"")</f>
        <v>4</v>
      </c>
      <c r="I194" s="9">
        <f>IF(OR(INDEX(All!$D$2:$D$532,$P194)="Local",INDEX(All!$D$2:$D$532,$P194)="Local / LUPC"),INDEX(All!$I$2:$I$532,$P194),IF(INDEX(All!$D$2:$D$532,$P194)="Census",INDEX(All!$Y$2:$Y$532,$P194),""))</f>
        <v>19</v>
      </c>
      <c r="J194" s="9">
        <f>IF(OR(INDEX(All!$D$2:$D$532,$P194)="Local",INDEX(All!$D$2:$D$532,$P194)="Local / LUPC"),INDEX(All!$J$2:$J$532,$P194),IF(INDEX(All!$D$2:$D$532,$P194)="Census",INDEX(All!$AA$2:$AA$532,$P194),""))</f>
        <v>0</v>
      </c>
      <c r="K194" s="9">
        <f>IF(OR(INDEX(All!$D$2:$D$532,$P194)="Local",INDEX(All!$D$2:$D$532,$P194)="Local / LUPC"),INDEX(All!$K$2:$K$532,$P194),IF(INDEX(All!$D$2:$D$532,$P194)="Census",INDEX(All!$AB$2:$AB$532,$P194),""))</f>
        <v>0</v>
      </c>
      <c r="L194" s="9">
        <f>IF(OR(INDEX(All!$D$2:$D$532,$P194)="Local",INDEX(All!$D$2:$D$532,$P194)="Local / LUPC"),INDEX(All!$L$2:$L$532,$P194),IF(INDEX(All!$D$2:$D$532,$P194)="Census",INDEX(All!$AC$2:$AC$532,$P194),""))</f>
        <v>0</v>
      </c>
      <c r="M194" s="9">
        <f>IF(OR(INDEX(All!$D$2:$D$532,$P194)="Local",INDEX(All!$D$2:$D$532,$P194)="Local / LUPC"),INDEX(All!$M$2:$M$532,$P194),IF(INDEX(All!$D$2:$D$532,$P194)="Census",INDEX(All!$X$2:$X$532,$P194),""))</f>
        <v>23</v>
      </c>
      <c r="N194" s="9">
        <f>IF(OR(INDEX(All!$D$2:$D$532,$P194)="Local",INDEX(All!$D$2:$D$532,$P194)="Local / LUPC"),INDEX(All!$N$2:$N$532,$P194),"")</f>
        <v>0</v>
      </c>
      <c r="O194" s="9">
        <f>INDEX(All!$V$2:$V$532,$P194)</f>
        <v>0</v>
      </c>
      <c r="P194">
        <f>MATCH($A194&amp;"|"&amp;$B194,INDEX(All!$A$2:$A$532&amp;"|"&amp;All!$B$2:$B$532,0),0)</f>
        <v>464</v>
      </c>
    </row>
    <row r="195" spans="1:16" x14ac:dyDescent="0.2">
      <c r="A195" s="10" t="s">
        <v>544</v>
      </c>
      <c r="B195" s="11" t="s">
        <v>95</v>
      </c>
      <c r="C195" s="11" t="str">
        <f>INDEX(All!$C$2:$C$532,$P195)</f>
        <v>Androscoggin Valley Council of Governments (AVCOG)</v>
      </c>
      <c r="D195" s="11" t="str">
        <f>INDEX(All!$D$2:$D$532,$P195)</f>
        <v>Local</v>
      </c>
      <c r="E195" s="11" t="str">
        <f>INDEX(All!$E$2:$E$532,$P195)</f>
        <v>Yes</v>
      </c>
      <c r="F195" s="13">
        <f>INDEX(All!$F$2:$F$532,$P195)</f>
        <v>5891</v>
      </c>
      <c r="G195">
        <f>INDEX(All!$G$2:$G$532,$P195)</f>
        <v>6041</v>
      </c>
      <c r="H195" s="11">
        <f>IF(OR(INDEX(All!$D$2:$D$532,$P195)="Local",INDEX(All!$D$2:$D$532,$P195)="Local / LUPC"),INDEX(All!$H$2:$H$532,$P195),"")</f>
        <v>0</v>
      </c>
      <c r="I195" s="11">
        <f>IF(OR(INDEX(All!$D$2:$D$532,$P195)="Local",INDEX(All!$D$2:$D$532,$P195)="Local / LUPC"),INDEX(All!$I$2:$I$532,$P195),IF(INDEX(All!$D$2:$D$532,$P195)="Census",INDEX(All!$Y$2:$Y$532,$P195),""))</f>
        <v>22</v>
      </c>
      <c r="J195" s="11">
        <f>IF(OR(INDEX(All!$D$2:$D$532,$P195)="Local",INDEX(All!$D$2:$D$532,$P195)="Local / LUPC"),INDEX(All!$J$2:$J$532,$P195),IF(INDEX(All!$D$2:$D$532,$P195)="Census",INDEX(All!$AA$2:$AA$532,$P195),""))</f>
        <v>2</v>
      </c>
      <c r="K195" s="11">
        <f>IF(OR(INDEX(All!$D$2:$D$532,$P195)="Local",INDEX(All!$D$2:$D$532,$P195)="Local / LUPC"),INDEX(All!$K$2:$K$532,$P195),IF(INDEX(All!$D$2:$D$532,$P195)="Census",INDEX(All!$AB$2:$AB$532,$P195),""))</f>
        <v>0</v>
      </c>
      <c r="L195" s="11">
        <f>IF(OR(INDEX(All!$D$2:$D$532,$P195)="Local",INDEX(All!$D$2:$D$532,$P195)="Local / LUPC"),INDEX(All!$L$2:$L$532,$P195),IF(INDEX(All!$D$2:$D$532,$P195)="Census",INDEX(All!$AC$2:$AC$532,$P195),""))</f>
        <v>0</v>
      </c>
      <c r="M195" s="11">
        <f>IF(OR(INDEX(All!$D$2:$D$532,$P195)="Local",INDEX(All!$D$2:$D$532,$P195)="Local / LUPC"),INDEX(All!$M$2:$M$532,$P195),IF(INDEX(All!$D$2:$D$532,$P195)="Census",INDEX(All!$X$2:$X$532,$P195),""))</f>
        <v>24</v>
      </c>
      <c r="N195" s="11">
        <f>IF(OR(INDEX(All!$D$2:$D$532,$P195)="Local",INDEX(All!$D$2:$D$532,$P195)="Local / LUPC"),INDEX(All!$N$2:$N$532,$P195),"")</f>
        <v>0</v>
      </c>
      <c r="O195" s="11">
        <f>INDEX(All!$V$2:$V$532,$P195)</f>
        <v>0</v>
      </c>
      <c r="P195">
        <f>MATCH($A195&amp;"|"&amp;$B195,INDEX(All!$A$2:$A$532&amp;"|"&amp;All!$B$2:$B$532,0),0)</f>
        <v>466</v>
      </c>
    </row>
    <row r="196" spans="1:16" x14ac:dyDescent="0.2">
      <c r="A196" s="8" t="s">
        <v>546</v>
      </c>
      <c r="B196" s="9" t="s">
        <v>83</v>
      </c>
      <c r="C196" s="9" t="str">
        <f>INDEX(All!$C$2:$C$532,$P196)</f>
        <v>Eastern Maine Development Corporation (EMDC); Midcoast Council of Governments (MCOG)</v>
      </c>
      <c r="D196" s="9" t="str">
        <f>INDEX(All!$D$2:$D$532,$P196)</f>
        <v>Local</v>
      </c>
      <c r="E196" s="9" t="str">
        <f>INDEX(All!$E$2:$E$532,$P196)</f>
        <v>No</v>
      </c>
      <c r="F196" s="12">
        <f>INDEX(All!$F$2:$F$532,$P196)</f>
        <v>2663</v>
      </c>
      <c r="G196">
        <f>INDEX(All!$G$2:$G$532,$P196)</f>
        <v>2428</v>
      </c>
      <c r="H196" s="9">
        <f>IF(OR(INDEX(All!$D$2:$D$532,$P196)="Local",INDEX(All!$D$2:$D$532,$P196)="Local / LUPC"),INDEX(All!$H$2:$H$532,$P196),"")</f>
        <v>0</v>
      </c>
      <c r="I196" s="9">
        <f>IF(OR(INDEX(All!$D$2:$D$532,$P196)="Local",INDEX(All!$D$2:$D$532,$P196)="Local / LUPC"),INDEX(All!$I$2:$I$532,$P196),IF(INDEX(All!$D$2:$D$532,$P196)="Census",INDEX(All!$Y$2:$Y$532,$P196),""))</f>
        <v>9</v>
      </c>
      <c r="J196" s="9">
        <f>IF(OR(INDEX(All!$D$2:$D$532,$P196)="Local",INDEX(All!$D$2:$D$532,$P196)="Local / LUPC"),INDEX(All!$J$2:$J$532,$P196),IF(INDEX(All!$D$2:$D$532,$P196)="Census",INDEX(All!$AA$2:$AA$532,$P196),""))</f>
        <v>2</v>
      </c>
      <c r="K196" s="9">
        <f>IF(OR(INDEX(All!$D$2:$D$532,$P196)="Local",INDEX(All!$D$2:$D$532,$P196)="Local / LUPC"),INDEX(All!$K$2:$K$532,$P196),IF(INDEX(All!$D$2:$D$532,$P196)="Census",INDEX(All!$AB$2:$AB$532,$P196),""))</f>
        <v>0</v>
      </c>
      <c r="L196" s="9">
        <f>IF(OR(INDEX(All!$D$2:$D$532,$P196)="Local",INDEX(All!$D$2:$D$532,$P196)="Local / LUPC"),INDEX(All!$L$2:$L$532,$P196),IF(INDEX(All!$D$2:$D$532,$P196)="Census",INDEX(All!$AC$2:$AC$532,$P196),""))</f>
        <v>0</v>
      </c>
      <c r="M196" s="9">
        <f>IF(OR(INDEX(All!$D$2:$D$532,$P196)="Local",INDEX(All!$D$2:$D$532,$P196)="Local / LUPC"),INDEX(All!$M$2:$M$532,$P196),IF(INDEX(All!$D$2:$D$532,$P196)="Census",INDEX(All!$X$2:$X$532,$P196),""))</f>
        <v>11</v>
      </c>
      <c r="N196" s="9">
        <f>IF(OR(INDEX(All!$D$2:$D$532,$P196)="Local",INDEX(All!$D$2:$D$532,$P196)="Local / LUPC"),INDEX(All!$N$2:$N$532,$P196),"")</f>
        <v>0</v>
      </c>
      <c r="O196" s="9">
        <f>INDEX(All!$V$2:$V$532,$P196)</f>
        <v>1</v>
      </c>
      <c r="P196">
        <f>MATCH($A196&amp;"|"&amp;$B196,INDEX(All!$A$2:$A$532&amp;"|"&amp;All!$B$2:$B$532,0),0)</f>
        <v>468</v>
      </c>
    </row>
    <row r="197" spans="1:16" x14ac:dyDescent="0.2">
      <c r="A197" s="10" t="s">
        <v>549</v>
      </c>
      <c r="B197" s="11" t="s">
        <v>64</v>
      </c>
      <c r="C197" s="11">
        <f>INDEX(All!$C$2:$C$532,$P197)</f>
        <v>0</v>
      </c>
      <c r="D197" s="11" t="str">
        <f>INDEX(All!$D$2:$D$532,$P197)</f>
        <v>Local / LUPC</v>
      </c>
      <c r="E197" s="11" t="str">
        <f>INDEX(All!$E$2:$E$532,$P197)</f>
        <v>No</v>
      </c>
      <c r="F197" s="13">
        <f>INDEX(All!$F$2:$F$532,$P197)</f>
        <v>36</v>
      </c>
      <c r="G197">
        <f>INDEX(All!$G$2:$G$532,$P197)</f>
        <v>38</v>
      </c>
      <c r="H197" s="11">
        <f>IF(OR(INDEX(All!$D$2:$D$532,$P197)="Local",INDEX(All!$D$2:$D$532,$P197)="Local / LUPC"),INDEX(All!$H$2:$H$532,$P197),"")</f>
        <v>0</v>
      </c>
      <c r="I197" s="11">
        <f>IF(OR(INDEX(All!$D$2:$D$532,$P197)="Local",INDEX(All!$D$2:$D$532,$P197)="Local / LUPC"),INDEX(All!$I$2:$I$532,$P197),IF(INDEX(All!$D$2:$D$532,$P197)="Census",INDEX(All!$Y$2:$Y$532,$P197),""))</f>
        <v>0</v>
      </c>
      <c r="J197" s="11">
        <f>IF(OR(INDEX(All!$D$2:$D$532,$P197)="Local",INDEX(All!$D$2:$D$532,$P197)="Local / LUPC"),INDEX(All!$J$2:$J$532,$P197),IF(INDEX(All!$D$2:$D$532,$P197)="Census",INDEX(All!$AA$2:$AA$532,$P197),""))</f>
        <v>0</v>
      </c>
      <c r="K197" s="11">
        <f>IF(OR(INDEX(All!$D$2:$D$532,$P197)="Local",INDEX(All!$D$2:$D$532,$P197)="Local / LUPC"),INDEX(All!$K$2:$K$532,$P197),IF(INDEX(All!$D$2:$D$532,$P197)="Census",INDEX(All!$AB$2:$AB$532,$P197),""))</f>
        <v>0</v>
      </c>
      <c r="L197" s="11">
        <f>IF(OR(INDEX(All!$D$2:$D$532,$P197)="Local",INDEX(All!$D$2:$D$532,$P197)="Local / LUPC"),INDEX(All!$L$2:$L$532,$P197),IF(INDEX(All!$D$2:$D$532,$P197)="Census",INDEX(All!$AC$2:$AC$532,$P197),""))</f>
        <v>0</v>
      </c>
      <c r="M197" s="11">
        <f>IF(OR(INDEX(All!$D$2:$D$532,$P197)="Local",INDEX(All!$D$2:$D$532,$P197)="Local / LUPC"),INDEX(All!$M$2:$M$532,$P197),IF(INDEX(All!$D$2:$D$532,$P197)="Census",INDEX(All!$X$2:$X$532,$P197),""))</f>
        <v>1</v>
      </c>
      <c r="N197" s="11">
        <f>IF(OR(INDEX(All!$D$2:$D$532,$P197)="Local",INDEX(All!$D$2:$D$532,$P197)="Local / LUPC"),INDEX(All!$N$2:$N$532,$P197),"")</f>
        <v>0</v>
      </c>
      <c r="O197" s="11">
        <f>INDEX(All!$V$2:$V$532,$P197)</f>
        <v>0</v>
      </c>
      <c r="P197">
        <f>MATCH($A197&amp;"|"&amp;$B197,INDEX(All!$A$2:$A$532&amp;"|"&amp;All!$B$2:$B$532,0),0)</f>
        <v>470</v>
      </c>
    </row>
    <row r="198" spans="1:16" x14ac:dyDescent="0.2">
      <c r="A198" s="8" t="s">
        <v>550</v>
      </c>
      <c r="B198" s="9" t="s">
        <v>551</v>
      </c>
      <c r="C198" s="9" t="str">
        <f>INDEX(All!$C$2:$C$532,$P198)</f>
        <v>Land Use Planning Commission (LUPC)</v>
      </c>
      <c r="D198" s="9" t="str">
        <f>INDEX(All!$D$2:$D$532,$P198)</f>
        <v>Local / LUPC</v>
      </c>
      <c r="E198" s="9" t="str">
        <f>INDEX(All!$E$2:$E$532,$P198)</f>
        <v>No</v>
      </c>
      <c r="F198" s="12">
        <f>INDEX(All!$F$2:$F$532,$P198)</f>
        <v>0</v>
      </c>
      <c r="G198">
        <f>INDEX(All!$G$2:$G$532,$P198)</f>
        <v>0</v>
      </c>
      <c r="H198" s="9">
        <f>IF(OR(INDEX(All!$D$2:$D$532,$P198)="Local",INDEX(All!$D$2:$D$532,$P198)="Local / LUPC"),INDEX(All!$H$2:$H$532,$P198),"")</f>
        <v>0</v>
      </c>
      <c r="I198" s="9">
        <f>IF(OR(INDEX(All!$D$2:$D$532,$P198)="Local",INDEX(All!$D$2:$D$532,$P198)="Local / LUPC"),INDEX(All!$I$2:$I$532,$P198),IF(INDEX(All!$D$2:$D$532,$P198)="Census",INDEX(All!$Y$2:$Y$532,$P198),""))</f>
        <v>0</v>
      </c>
      <c r="J198" s="9">
        <f>IF(OR(INDEX(All!$D$2:$D$532,$P198)="Local",INDEX(All!$D$2:$D$532,$P198)="Local / LUPC"),INDEX(All!$J$2:$J$532,$P198),IF(INDEX(All!$D$2:$D$532,$P198)="Census",INDEX(All!$AA$2:$AA$532,$P198),""))</f>
        <v>0</v>
      </c>
      <c r="K198" s="9">
        <f>IF(OR(INDEX(All!$D$2:$D$532,$P198)="Local",INDEX(All!$D$2:$D$532,$P198)="Local / LUPC"),INDEX(All!$K$2:$K$532,$P198),IF(INDEX(All!$D$2:$D$532,$P198)="Census",INDEX(All!$AB$2:$AB$532,$P198),""))</f>
        <v>0</v>
      </c>
      <c r="L198" s="9">
        <f>IF(OR(INDEX(All!$D$2:$D$532,$P198)="Local",INDEX(All!$D$2:$D$532,$P198)="Local / LUPC"),INDEX(All!$L$2:$L$532,$P198),IF(INDEX(All!$D$2:$D$532,$P198)="Census",INDEX(All!$AC$2:$AC$532,$P198),""))</f>
        <v>0</v>
      </c>
      <c r="M198" s="9">
        <f>IF(OR(INDEX(All!$D$2:$D$532,$P198)="Local",INDEX(All!$D$2:$D$532,$P198)="Local / LUPC"),INDEX(All!$M$2:$M$532,$P198),IF(INDEX(All!$D$2:$D$532,$P198)="Census",INDEX(All!$X$2:$X$532,$P198),""))</f>
        <v>171</v>
      </c>
      <c r="N198" s="9">
        <f>IF(OR(INDEX(All!$D$2:$D$532,$P198)="Local",INDEX(All!$D$2:$D$532,$P198)="Local / LUPC"),INDEX(All!$N$2:$N$532,$P198),"")</f>
        <v>0</v>
      </c>
      <c r="O198" s="9">
        <f>INDEX(All!$V$2:$V$532,$P198)</f>
        <v>10</v>
      </c>
      <c r="P198">
        <f>MATCH($A198&amp;"|"&amp;$B198,INDEX(All!$A$2:$A$532&amp;"|"&amp;All!$B$2:$B$532,0),0)</f>
        <v>471</v>
      </c>
    </row>
    <row r="199" spans="1:16" x14ac:dyDescent="0.2">
      <c r="A199" s="10" t="s">
        <v>556</v>
      </c>
      <c r="B199" s="11" t="s">
        <v>64</v>
      </c>
      <c r="C199" s="11" t="str">
        <f>INDEX(All!$C$2:$C$532,$P199)</f>
        <v>Kennebec Valley Council of Governments (KVCOG)</v>
      </c>
      <c r="D199" s="11" t="str">
        <f>INDEX(All!$D$2:$D$532,$P199)</f>
        <v>Local</v>
      </c>
      <c r="E199" s="11" t="str">
        <f>INDEX(All!$E$2:$E$532,$P199)</f>
        <v>Yes</v>
      </c>
      <c r="F199" s="13">
        <f>INDEX(All!$F$2:$F$532,$P199)</f>
        <v>4592</v>
      </c>
      <c r="G199">
        <f>INDEX(All!$G$2:$G$532,$P199)</f>
        <v>4641</v>
      </c>
      <c r="H199" s="11">
        <f>IF(OR(INDEX(All!$D$2:$D$532,$P199)="Local",INDEX(All!$D$2:$D$532,$P199)="Local / LUPC"),INDEX(All!$H$2:$H$532,$P199),"")</f>
        <v>0</v>
      </c>
      <c r="I199" s="11">
        <f>IF(OR(INDEX(All!$D$2:$D$532,$P199)="Local",INDEX(All!$D$2:$D$532,$P199)="Local / LUPC"),INDEX(All!$I$2:$I$532,$P199),IF(INDEX(All!$D$2:$D$532,$P199)="Census",INDEX(All!$Y$2:$Y$532,$P199),""))</f>
        <v>4</v>
      </c>
      <c r="J199" s="11">
        <f>IF(OR(INDEX(All!$D$2:$D$532,$P199)="Local",INDEX(All!$D$2:$D$532,$P199)="Local / LUPC"),INDEX(All!$J$2:$J$532,$P199),IF(INDEX(All!$D$2:$D$532,$P199)="Census",INDEX(All!$AA$2:$AA$532,$P199),""))</f>
        <v>4</v>
      </c>
      <c r="K199" s="11">
        <f>IF(OR(INDEX(All!$D$2:$D$532,$P199)="Local",INDEX(All!$D$2:$D$532,$P199)="Local / LUPC"),INDEX(All!$K$2:$K$532,$P199),IF(INDEX(All!$D$2:$D$532,$P199)="Census",INDEX(All!$AB$2:$AB$532,$P199),""))</f>
        <v>0</v>
      </c>
      <c r="L199" s="11">
        <f>IF(OR(INDEX(All!$D$2:$D$532,$P199)="Local",INDEX(All!$D$2:$D$532,$P199)="Local / LUPC"),INDEX(All!$L$2:$L$532,$P199),IF(INDEX(All!$D$2:$D$532,$P199)="Census",INDEX(All!$AC$2:$AC$532,$P199),""))</f>
        <v>0</v>
      </c>
      <c r="M199" s="11">
        <f>IF(OR(INDEX(All!$D$2:$D$532,$P199)="Local",INDEX(All!$D$2:$D$532,$P199)="Local / LUPC"),INDEX(All!$M$2:$M$532,$P199),IF(INDEX(All!$D$2:$D$532,$P199)="Census",INDEX(All!$X$2:$X$532,$P199),""))</f>
        <v>8</v>
      </c>
      <c r="N199" s="11">
        <f>IF(OR(INDEX(All!$D$2:$D$532,$P199)="Local",INDEX(All!$D$2:$D$532,$P199)="Local / LUPC"),INDEX(All!$N$2:$N$532,$P199),"")</f>
        <v>0</v>
      </c>
      <c r="O199" s="11">
        <f>INDEX(All!$V$2:$V$532,$P199)</f>
        <v>0</v>
      </c>
      <c r="P199">
        <f>MATCH($A199&amp;"|"&amp;$B199,INDEX(All!$A$2:$A$532&amp;"|"&amp;All!$B$2:$B$532,0),0)</f>
        <v>475</v>
      </c>
    </row>
    <row r="200" spans="1:16" x14ac:dyDescent="0.2">
      <c r="A200" s="8" t="s">
        <v>558</v>
      </c>
      <c r="B200" s="9" t="s">
        <v>74</v>
      </c>
      <c r="C200" s="9" t="str">
        <f>INDEX(All!$C$2:$C$532,$P200)</f>
        <v>Hancock County Planning Commission (HCPC)</v>
      </c>
      <c r="D200" s="9" t="str">
        <f>INDEX(All!$D$2:$D$532,$P200)</f>
        <v>Local</v>
      </c>
      <c r="E200" s="9" t="str">
        <f>INDEX(All!$E$2:$E$532,$P200)</f>
        <v>No</v>
      </c>
      <c r="F200" s="12">
        <f>INDEX(All!$F$2:$F$532,$P200)</f>
        <v>481</v>
      </c>
      <c r="G200">
        <f>INDEX(All!$G$2:$G$532,$P200)</f>
        <v>516</v>
      </c>
      <c r="H200" s="9">
        <f>IF(OR(INDEX(All!$D$2:$D$532,$P200)="Local",INDEX(All!$D$2:$D$532,$P200)="Local / LUPC"),INDEX(All!$H$2:$H$532,$P200),"")</f>
        <v>0</v>
      </c>
      <c r="I200" s="9">
        <f>IF(OR(INDEX(All!$D$2:$D$532,$P200)="Local",INDEX(All!$D$2:$D$532,$P200)="Local / LUPC"),INDEX(All!$I$2:$I$532,$P200),IF(INDEX(All!$D$2:$D$532,$P200)="Census",INDEX(All!$Y$2:$Y$532,$P200),""))</f>
        <v>3</v>
      </c>
      <c r="J200" s="9">
        <f>IF(OR(INDEX(All!$D$2:$D$532,$P200)="Local",INDEX(All!$D$2:$D$532,$P200)="Local / LUPC"),INDEX(All!$J$2:$J$532,$P200),IF(INDEX(All!$D$2:$D$532,$P200)="Census",INDEX(All!$AA$2:$AA$532,$P200),""))</f>
        <v>0</v>
      </c>
      <c r="K200" s="9">
        <f>IF(OR(INDEX(All!$D$2:$D$532,$P200)="Local",INDEX(All!$D$2:$D$532,$P200)="Local / LUPC"),INDEX(All!$K$2:$K$532,$P200),IF(INDEX(All!$D$2:$D$532,$P200)="Census",INDEX(All!$AB$2:$AB$532,$P200),""))</f>
        <v>0</v>
      </c>
      <c r="L200" s="9">
        <f>IF(OR(INDEX(All!$D$2:$D$532,$P200)="Local",INDEX(All!$D$2:$D$532,$P200)="Local / LUPC"),INDEX(All!$L$2:$L$532,$P200),IF(INDEX(All!$D$2:$D$532,$P200)="Census",INDEX(All!$AC$2:$AC$532,$P200),""))</f>
        <v>0</v>
      </c>
      <c r="M200" s="9">
        <f>IF(OR(INDEX(All!$D$2:$D$532,$P200)="Local",INDEX(All!$D$2:$D$532,$P200)="Local / LUPC"),INDEX(All!$M$2:$M$532,$P200),IF(INDEX(All!$D$2:$D$532,$P200)="Census",INDEX(All!$X$2:$X$532,$P200),""))</f>
        <v>3</v>
      </c>
      <c r="N200" s="9">
        <f>IF(OR(INDEX(All!$D$2:$D$532,$P200)="Local",INDEX(All!$D$2:$D$532,$P200)="Local / LUPC"),INDEX(All!$N$2:$N$532,$P200),"")</f>
        <v>0</v>
      </c>
      <c r="O200" s="9">
        <f>INDEX(All!$V$2:$V$532,$P200)</f>
        <v>1</v>
      </c>
      <c r="P200">
        <f>MATCH($A200&amp;"|"&amp;$B200,INDEX(All!$A$2:$A$532&amp;"|"&amp;All!$B$2:$B$532,0),0)</f>
        <v>477</v>
      </c>
    </row>
    <row r="201" spans="1:16" x14ac:dyDescent="0.2">
      <c r="A201" s="10" t="s">
        <v>563</v>
      </c>
      <c r="B201" s="11" t="s">
        <v>70</v>
      </c>
      <c r="C201" s="11" t="str">
        <f>INDEX(All!$C$2:$C$532,$P201)</f>
        <v>Lincoln County Regional Planning Commission (LCRPC)</v>
      </c>
      <c r="D201" s="11" t="str">
        <f>INDEX(All!$D$2:$D$532,$P201)</f>
        <v>Local</v>
      </c>
      <c r="E201" s="11" t="str">
        <f>INDEX(All!$E$2:$E$532,$P201)</f>
        <v>Yes</v>
      </c>
      <c r="F201" s="13">
        <f>INDEX(All!$F$2:$F$532,$P201)</f>
        <v>5253</v>
      </c>
      <c r="G201">
        <f>INDEX(All!$G$2:$G$532,$P201)</f>
        <v>5312</v>
      </c>
      <c r="H201" s="11">
        <f>IF(OR(INDEX(All!$D$2:$D$532,$P201)="Local",INDEX(All!$D$2:$D$532,$P201)="Local / LUPC"),INDEX(All!$H$2:$H$532,$P201),"")</f>
        <v>1</v>
      </c>
      <c r="I201" s="11">
        <f>IF(OR(INDEX(All!$D$2:$D$532,$P201)="Local",INDEX(All!$D$2:$D$532,$P201)="Local / LUPC"),INDEX(All!$I$2:$I$532,$P201),IF(INDEX(All!$D$2:$D$532,$P201)="Census",INDEX(All!$Y$2:$Y$532,$P201),""))</f>
        <v>22</v>
      </c>
      <c r="J201" s="11">
        <f>IF(OR(INDEX(All!$D$2:$D$532,$P201)="Local",INDEX(All!$D$2:$D$532,$P201)="Local / LUPC"),INDEX(All!$J$2:$J$532,$P201),IF(INDEX(All!$D$2:$D$532,$P201)="Census",INDEX(All!$AA$2:$AA$532,$P201),""))</f>
        <v>2</v>
      </c>
      <c r="K201" s="11">
        <f>IF(OR(INDEX(All!$D$2:$D$532,$P201)="Local",INDEX(All!$D$2:$D$532,$P201)="Local / LUPC"),INDEX(All!$K$2:$K$532,$P201),IF(INDEX(All!$D$2:$D$532,$P201)="Census",INDEX(All!$AB$2:$AB$532,$P201),""))</f>
        <v>0</v>
      </c>
      <c r="L201" s="11">
        <f>IF(OR(INDEX(All!$D$2:$D$532,$P201)="Local",INDEX(All!$D$2:$D$532,$P201)="Local / LUPC"),INDEX(All!$L$2:$L$532,$P201),IF(INDEX(All!$D$2:$D$532,$P201)="Census",INDEX(All!$AC$2:$AC$532,$P201),""))</f>
        <v>0</v>
      </c>
      <c r="M201" s="11">
        <f>IF(OR(INDEX(All!$D$2:$D$532,$P201)="Local",INDEX(All!$D$2:$D$532,$P201)="Local / LUPC"),INDEX(All!$M$2:$M$532,$P201),IF(INDEX(All!$D$2:$D$532,$P201)="Census",INDEX(All!$X$2:$X$532,$P201),""))</f>
        <v>25</v>
      </c>
      <c r="N201" s="11">
        <f>IF(OR(INDEX(All!$D$2:$D$532,$P201)="Local",INDEX(All!$D$2:$D$532,$P201)="Local / LUPC"),INDEX(All!$N$2:$N$532,$P201),"")</f>
        <v>0</v>
      </c>
      <c r="O201" s="11">
        <f>INDEX(All!$V$2:$V$532,$P201)</f>
        <v>0</v>
      </c>
      <c r="P201">
        <f>MATCH($A201&amp;"|"&amp;$B201,INDEX(All!$A$2:$A$532&amp;"|"&amp;All!$B$2:$B$532,0),0)</f>
        <v>483</v>
      </c>
    </row>
    <row r="202" spans="1:16" x14ac:dyDescent="0.2">
      <c r="A202" s="8" t="s">
        <v>567</v>
      </c>
      <c r="B202" s="9" t="s">
        <v>83</v>
      </c>
      <c r="C202" s="9" t="str">
        <f>INDEX(All!$C$2:$C$532,$P202)</f>
        <v>Eastern Maine Development Corporation (EMDC)</v>
      </c>
      <c r="D202" s="9" t="str">
        <f>INDEX(All!$D$2:$D$532,$P202)</f>
        <v>Local</v>
      </c>
      <c r="E202" s="9" t="str">
        <f>INDEX(All!$E$2:$E$532,$P202)</f>
        <v>Yes</v>
      </c>
      <c r="F202" s="12">
        <f>INDEX(All!$F$2:$F$532,$P202)</f>
        <v>4932</v>
      </c>
      <c r="G202">
        <f>INDEX(All!$G$2:$G$532,$P202)</f>
        <v>5062</v>
      </c>
      <c r="H202" s="9">
        <f>IF(OR(INDEX(All!$D$2:$D$532,$P202)="Local",INDEX(All!$D$2:$D$532,$P202)="Local / LUPC"),INDEX(All!$H$2:$H$532,$P202),"")</f>
        <v>2</v>
      </c>
      <c r="I202" s="9">
        <f>IF(OR(INDEX(All!$D$2:$D$532,$P202)="Local",INDEX(All!$D$2:$D$532,$P202)="Local / LUPC"),INDEX(All!$I$2:$I$532,$P202),IF(INDEX(All!$D$2:$D$532,$P202)="Census",INDEX(All!$Y$2:$Y$532,$P202),""))</f>
        <v>22</v>
      </c>
      <c r="J202" s="9">
        <f>IF(OR(INDEX(All!$D$2:$D$532,$P202)="Local",INDEX(All!$D$2:$D$532,$P202)="Local / LUPC"),INDEX(All!$J$2:$J$532,$P202),IF(INDEX(All!$D$2:$D$532,$P202)="Census",INDEX(All!$AA$2:$AA$532,$P202),""))</f>
        <v>1</v>
      </c>
      <c r="K202" s="9">
        <f>IF(OR(INDEX(All!$D$2:$D$532,$P202)="Local",INDEX(All!$D$2:$D$532,$P202)="Local / LUPC"),INDEX(All!$K$2:$K$532,$P202),IF(INDEX(All!$D$2:$D$532,$P202)="Census",INDEX(All!$AB$2:$AB$532,$P202),""))</f>
        <v>0</v>
      </c>
      <c r="L202" s="9">
        <f>IF(OR(INDEX(All!$D$2:$D$532,$P202)="Local",INDEX(All!$D$2:$D$532,$P202)="Local / LUPC"),INDEX(All!$L$2:$L$532,$P202),IF(INDEX(All!$D$2:$D$532,$P202)="Census",INDEX(All!$AC$2:$AC$532,$P202),""))</f>
        <v>0</v>
      </c>
      <c r="M202" s="9">
        <f>IF(OR(INDEX(All!$D$2:$D$532,$P202)="Local",INDEX(All!$D$2:$D$532,$P202)="Local / LUPC"),INDEX(All!$M$2:$M$532,$P202),IF(INDEX(All!$D$2:$D$532,$P202)="Census",INDEX(All!$X$2:$X$532,$P202),""))</f>
        <v>25</v>
      </c>
      <c r="N202" s="9">
        <f>IF(OR(INDEX(All!$D$2:$D$532,$P202)="Local",INDEX(All!$D$2:$D$532,$P202)="Local / LUPC"),INDEX(All!$N$2:$N$532,$P202),"")</f>
        <v>0</v>
      </c>
      <c r="O202" s="9">
        <f>INDEX(All!$V$2:$V$532,$P202)</f>
        <v>0</v>
      </c>
      <c r="P202">
        <f>MATCH($A202&amp;"|"&amp;$B202,INDEX(All!$A$2:$A$532&amp;"|"&amp;All!$B$2:$B$532,0),0)</f>
        <v>487</v>
      </c>
    </row>
    <row r="203" spans="1:16" x14ac:dyDescent="0.2">
      <c r="A203" s="10" t="s">
        <v>569</v>
      </c>
      <c r="B203" s="11" t="s">
        <v>59</v>
      </c>
      <c r="C203" s="11" t="str">
        <f>INDEX(All!$C$2:$C$532,$P203)</f>
        <v>Southern Maine Planning and Development Commission (SMPDC)</v>
      </c>
      <c r="D203" s="11" t="str">
        <f>INDEX(All!$D$2:$D$532,$P203)</f>
        <v>Local</v>
      </c>
      <c r="E203" s="11" t="str">
        <f>INDEX(All!$E$2:$E$532,$P203)</f>
        <v>Yes</v>
      </c>
      <c r="F203" s="13">
        <f>INDEX(All!$F$2:$F$532,$P203)</f>
        <v>8055</v>
      </c>
      <c r="G203">
        <f>INDEX(All!$G$2:$G$532,$P203)</f>
        <v>8184</v>
      </c>
      <c r="H203" s="11">
        <f>IF(OR(INDEX(All!$D$2:$D$532,$P203)="Local",INDEX(All!$D$2:$D$532,$P203)="Local / LUPC"),INDEX(All!$H$2:$H$532,$P203),"")</f>
        <v>5</v>
      </c>
      <c r="I203" s="11">
        <f>IF(OR(INDEX(All!$D$2:$D$532,$P203)="Local",INDEX(All!$D$2:$D$532,$P203)="Local / LUPC"),INDEX(All!$I$2:$I$532,$P203),IF(INDEX(All!$D$2:$D$532,$P203)="Census",INDEX(All!$Y$2:$Y$532,$P203),""))</f>
        <v>33</v>
      </c>
      <c r="J203" s="11">
        <f>IF(OR(INDEX(All!$D$2:$D$532,$P203)="Local",INDEX(All!$D$2:$D$532,$P203)="Local / LUPC"),INDEX(All!$J$2:$J$532,$P203),IF(INDEX(All!$D$2:$D$532,$P203)="Census",INDEX(All!$AA$2:$AA$532,$P203),""))</f>
        <v>0</v>
      </c>
      <c r="K203" s="11">
        <f>IF(OR(INDEX(All!$D$2:$D$532,$P203)="Local",INDEX(All!$D$2:$D$532,$P203)="Local / LUPC"),INDEX(All!$K$2:$K$532,$P203),IF(INDEX(All!$D$2:$D$532,$P203)="Census",INDEX(All!$AB$2:$AB$532,$P203),""))</f>
        <v>0</v>
      </c>
      <c r="L203" s="11">
        <f>IF(OR(INDEX(All!$D$2:$D$532,$P203)="Local",INDEX(All!$D$2:$D$532,$P203)="Local / LUPC"),INDEX(All!$L$2:$L$532,$P203),IF(INDEX(All!$D$2:$D$532,$P203)="Census",INDEX(All!$AC$2:$AC$532,$P203),""))</f>
        <v>0</v>
      </c>
      <c r="M203" s="11">
        <f>IF(OR(INDEX(All!$D$2:$D$532,$P203)="Local",INDEX(All!$D$2:$D$532,$P203)="Local / LUPC"),INDEX(All!$M$2:$M$532,$P203),IF(INDEX(All!$D$2:$D$532,$P203)="Census",INDEX(All!$X$2:$X$532,$P203),""))</f>
        <v>38</v>
      </c>
      <c r="N203" s="11">
        <f>IF(OR(INDEX(All!$D$2:$D$532,$P203)="Local",INDEX(All!$D$2:$D$532,$P203)="Local / LUPC"),INDEX(All!$N$2:$N$532,$P203),"")</f>
        <v>0</v>
      </c>
      <c r="O203" s="11">
        <f>INDEX(All!$V$2:$V$532,$P203)</f>
        <v>3</v>
      </c>
      <c r="P203">
        <f>MATCH($A203&amp;"|"&amp;$B203,INDEX(All!$A$2:$A$532&amp;"|"&amp;All!$B$2:$B$532,0),0)</f>
        <v>490</v>
      </c>
    </row>
    <row r="204" spans="1:16" x14ac:dyDescent="0.2">
      <c r="A204" s="8" t="s">
        <v>571</v>
      </c>
      <c r="B204" s="9" t="s">
        <v>64</v>
      </c>
      <c r="C204" s="9" t="str">
        <f>INDEX(All!$C$2:$C$532,$P204)</f>
        <v>Kennebec Valley Council of Governments (KVCOG)</v>
      </c>
      <c r="D204" s="9" t="str">
        <f>INDEX(All!$D$2:$D$532,$P204)</f>
        <v>Local</v>
      </c>
      <c r="E204" s="9" t="str">
        <f>INDEX(All!$E$2:$E$532,$P204)</f>
        <v>Yes</v>
      </c>
      <c r="F204" s="12">
        <f>INDEX(All!$F$2:$F$532,$P204)</f>
        <v>17077</v>
      </c>
      <c r="G204">
        <f>INDEX(All!$G$2:$G$532,$P204)</f>
        <v>17462</v>
      </c>
      <c r="H204" s="9">
        <f>IF(OR(INDEX(All!$D$2:$D$532,$P204)="Local",INDEX(All!$D$2:$D$532,$P204)="Local / LUPC"),INDEX(All!$H$2:$H$532,$P204),"")</f>
        <v>1</v>
      </c>
      <c r="I204" s="9">
        <f>IF(OR(INDEX(All!$D$2:$D$532,$P204)="Local",INDEX(All!$D$2:$D$532,$P204)="Local / LUPC"),INDEX(All!$I$2:$I$532,$P204),IF(INDEX(All!$D$2:$D$532,$P204)="Census",INDEX(All!$Y$2:$Y$532,$P204),""))</f>
        <v>32</v>
      </c>
      <c r="J204" s="9">
        <f>IF(OR(INDEX(All!$D$2:$D$532,$P204)="Local",INDEX(All!$D$2:$D$532,$P204)="Local / LUPC"),INDEX(All!$J$2:$J$532,$P204),IF(INDEX(All!$D$2:$D$532,$P204)="Census",INDEX(All!$AA$2:$AA$532,$P204),""))</f>
        <v>4</v>
      </c>
      <c r="K204" s="9">
        <f>IF(OR(INDEX(All!$D$2:$D$532,$P204)="Local",INDEX(All!$D$2:$D$532,$P204)="Local / LUPC"),INDEX(All!$K$2:$K$532,$P204),IF(INDEX(All!$D$2:$D$532,$P204)="Census",INDEX(All!$AB$2:$AB$532,$P204),""))</f>
        <v>0</v>
      </c>
      <c r="L204" s="9">
        <f>IF(OR(INDEX(All!$D$2:$D$532,$P204)="Local",INDEX(All!$D$2:$D$532,$P204)="Local / LUPC"),INDEX(All!$L$2:$L$532,$P204),IF(INDEX(All!$D$2:$D$532,$P204)="Census",INDEX(All!$AC$2:$AC$532,$P204),""))</f>
        <v>44</v>
      </c>
      <c r="M204" s="9">
        <f>IF(OR(INDEX(All!$D$2:$D$532,$P204)="Local",INDEX(All!$D$2:$D$532,$P204)="Local / LUPC"),INDEX(All!$M$2:$M$532,$P204),IF(INDEX(All!$D$2:$D$532,$P204)="Census",INDEX(All!$X$2:$X$532,$P204),""))</f>
        <v>81</v>
      </c>
      <c r="N204" s="9">
        <f>IF(OR(INDEX(All!$D$2:$D$532,$P204)="Local",INDEX(All!$D$2:$D$532,$P204)="Local / LUPC"),INDEX(All!$N$2:$N$532,$P204),"")</f>
        <v>40</v>
      </c>
      <c r="O204" s="9">
        <f>INDEX(All!$V$2:$V$532,$P204)</f>
        <v>13</v>
      </c>
      <c r="P204">
        <f>MATCH($A204&amp;"|"&amp;$B204,INDEX(All!$A$2:$A$532&amp;"|"&amp;All!$B$2:$B$532,0),0)</f>
        <v>492</v>
      </c>
    </row>
    <row r="205" spans="1:16" x14ac:dyDescent="0.2">
      <c r="A205" s="10" t="s">
        <v>573</v>
      </c>
      <c r="B205" s="11" t="s">
        <v>72</v>
      </c>
      <c r="C205" s="11">
        <f>INDEX(All!$C$2:$C$532,$P205)</f>
        <v>0</v>
      </c>
      <c r="D205" s="11" t="str">
        <f>INDEX(All!$D$2:$D$532,$P205)</f>
        <v>Local / LUPC</v>
      </c>
      <c r="E205" s="11" t="str">
        <f>INDEX(All!$E$2:$E$532,$P205)</f>
        <v>No</v>
      </c>
      <c r="F205" s="13">
        <f>INDEX(All!$F$2:$F$532,$P205)</f>
        <v>85</v>
      </c>
      <c r="G205">
        <f>INDEX(All!$G$2:$G$532,$P205)</f>
        <v>63</v>
      </c>
      <c r="H205" s="11">
        <f>IF(OR(INDEX(All!$D$2:$D$532,$P205)="Local",INDEX(All!$D$2:$D$532,$P205)="Local / LUPC"),INDEX(All!$H$2:$H$532,$P205),"")</f>
        <v>0</v>
      </c>
      <c r="I205" s="11">
        <f>IF(OR(INDEX(All!$D$2:$D$532,$P205)="Local",INDEX(All!$D$2:$D$532,$P205)="Local / LUPC"),INDEX(All!$I$2:$I$532,$P205),IF(INDEX(All!$D$2:$D$532,$P205)="Census",INDEX(All!$Y$2:$Y$532,$P205),""))</f>
        <v>0</v>
      </c>
      <c r="J205" s="11">
        <f>IF(OR(INDEX(All!$D$2:$D$532,$P205)="Local",INDEX(All!$D$2:$D$532,$P205)="Local / LUPC"),INDEX(All!$J$2:$J$532,$P205),IF(INDEX(All!$D$2:$D$532,$P205)="Census",INDEX(All!$AA$2:$AA$532,$P205),""))</f>
        <v>0</v>
      </c>
      <c r="K205" s="11">
        <f>IF(OR(INDEX(All!$D$2:$D$532,$P205)="Local",INDEX(All!$D$2:$D$532,$P205)="Local / LUPC"),INDEX(All!$K$2:$K$532,$P205),IF(INDEX(All!$D$2:$D$532,$P205)="Census",INDEX(All!$AB$2:$AB$532,$P205),""))</f>
        <v>0</v>
      </c>
      <c r="L205" s="11">
        <f>IF(OR(INDEX(All!$D$2:$D$532,$P205)="Local",INDEX(All!$D$2:$D$532,$P205)="Local / LUPC"),INDEX(All!$L$2:$L$532,$P205),IF(INDEX(All!$D$2:$D$532,$P205)="Census",INDEX(All!$AC$2:$AC$532,$P205),""))</f>
        <v>0</v>
      </c>
      <c r="M205" s="11">
        <f>IF(OR(INDEX(All!$D$2:$D$532,$P205)="Local",INDEX(All!$D$2:$D$532,$P205)="Local / LUPC"),INDEX(All!$M$2:$M$532,$P205),IF(INDEX(All!$D$2:$D$532,$P205)="Census",INDEX(All!$X$2:$X$532,$P205),""))</f>
        <v>1</v>
      </c>
      <c r="N205" s="11">
        <f>IF(OR(INDEX(All!$D$2:$D$532,$P205)="Local",INDEX(All!$D$2:$D$532,$P205)="Local / LUPC"),INDEX(All!$N$2:$N$532,$P205),"")</f>
        <v>0</v>
      </c>
      <c r="O205" s="11">
        <f>INDEX(All!$V$2:$V$532,$P205)</f>
        <v>0</v>
      </c>
      <c r="P205">
        <f>MATCH($A205&amp;"|"&amp;$B205,INDEX(All!$A$2:$A$532&amp;"|"&amp;All!$B$2:$B$532,0),0)</f>
        <v>494</v>
      </c>
    </row>
    <row r="206" spans="1:16" x14ac:dyDescent="0.2">
      <c r="A206" s="8" t="s">
        <v>574</v>
      </c>
      <c r="B206" s="9" t="s">
        <v>100</v>
      </c>
      <c r="C206" s="9" t="str">
        <f>INDEX(All!$C$2:$C$532,$P206)</f>
        <v>Androscoggin Valley Council of Governments (AVCOG)</v>
      </c>
      <c r="D206" s="9" t="str">
        <f>INDEX(All!$D$2:$D$532,$P206)</f>
        <v>Local</v>
      </c>
      <c r="E206" s="9" t="str">
        <f>INDEX(All!$E$2:$E$532,$P206)</f>
        <v>No</v>
      </c>
      <c r="F206" s="12">
        <f>INDEX(All!$F$2:$F$532,$P206)</f>
        <v>459</v>
      </c>
      <c r="G206">
        <f>INDEX(All!$G$2:$G$532,$P206)</f>
        <v>425</v>
      </c>
      <c r="H206" s="9">
        <f>IF(OR(INDEX(All!$D$2:$D$532,$P206)="Local",INDEX(All!$D$2:$D$532,$P206)="Local / LUPC"),INDEX(All!$H$2:$H$532,$P206),"")</f>
        <v>2</v>
      </c>
      <c r="I206" s="9">
        <f>IF(OR(INDEX(All!$D$2:$D$532,$P206)="Local",INDEX(All!$D$2:$D$532,$P206)="Local / LUPC"),INDEX(All!$I$2:$I$532,$P206),IF(INDEX(All!$D$2:$D$532,$P206)="Census",INDEX(All!$Y$2:$Y$532,$P206),""))</f>
        <v>5</v>
      </c>
      <c r="J206" s="9">
        <f>IF(OR(INDEX(All!$D$2:$D$532,$P206)="Local",INDEX(All!$D$2:$D$532,$P206)="Local / LUPC"),INDEX(All!$J$2:$J$532,$P206),IF(INDEX(All!$D$2:$D$532,$P206)="Census",INDEX(All!$AA$2:$AA$532,$P206),""))</f>
        <v>0</v>
      </c>
      <c r="K206" s="9">
        <f>IF(OR(INDEX(All!$D$2:$D$532,$P206)="Local",INDEX(All!$D$2:$D$532,$P206)="Local / LUPC"),INDEX(All!$K$2:$K$532,$P206),IF(INDEX(All!$D$2:$D$532,$P206)="Census",INDEX(All!$AB$2:$AB$532,$P206),""))</f>
        <v>0</v>
      </c>
      <c r="L206" s="9">
        <f>IF(OR(INDEX(All!$D$2:$D$532,$P206)="Local",INDEX(All!$D$2:$D$532,$P206)="Local / LUPC"),INDEX(All!$L$2:$L$532,$P206),IF(INDEX(All!$D$2:$D$532,$P206)="Census",INDEX(All!$AC$2:$AC$532,$P206),""))</f>
        <v>0</v>
      </c>
      <c r="M206" s="9">
        <f>IF(OR(INDEX(All!$D$2:$D$532,$P206)="Local",INDEX(All!$D$2:$D$532,$P206)="Local / LUPC"),INDEX(All!$M$2:$M$532,$P206),IF(INDEX(All!$D$2:$D$532,$P206)="Census",INDEX(All!$X$2:$X$532,$P206),""))</f>
        <v>7</v>
      </c>
      <c r="N206" s="9">
        <f>IF(OR(INDEX(All!$D$2:$D$532,$P206)="Local",INDEX(All!$D$2:$D$532,$P206)="Local / LUPC"),INDEX(All!$N$2:$N$532,$P206),"")</f>
        <v>0</v>
      </c>
      <c r="O206" s="9">
        <f>INDEX(All!$V$2:$V$532,$P206)</f>
        <v>1</v>
      </c>
      <c r="P206">
        <f>MATCH($A206&amp;"|"&amp;$B206,INDEX(All!$A$2:$A$532&amp;"|"&amp;All!$B$2:$B$532,0),0)</f>
        <v>495</v>
      </c>
    </row>
    <row r="207" spans="1:16" x14ac:dyDescent="0.2">
      <c r="A207" s="10" t="s">
        <v>576</v>
      </c>
      <c r="B207" s="11" t="s">
        <v>59</v>
      </c>
      <c r="C207" s="11" t="str">
        <f>INDEX(All!$C$2:$C$532,$P207)</f>
        <v>Southern Maine Planning and Development Commission (SMPDC)</v>
      </c>
      <c r="D207" s="11" t="str">
        <f>INDEX(All!$D$2:$D$532,$P207)</f>
        <v>Local</v>
      </c>
      <c r="E207" s="11" t="str">
        <f>INDEX(All!$E$2:$E$532,$P207)</f>
        <v>Yes</v>
      </c>
      <c r="F207" s="13">
        <f>INDEX(All!$F$2:$F$532,$P207)</f>
        <v>11713</v>
      </c>
      <c r="G207">
        <f>INDEX(All!$G$2:$G$532,$P207)</f>
        <v>12007</v>
      </c>
      <c r="H207" s="11">
        <f>IF(OR(INDEX(All!$D$2:$D$532,$P207)="Local",INDEX(All!$D$2:$D$532,$P207)="Local / LUPC"),INDEX(All!$H$2:$H$532,$P207),"")</f>
        <v>3</v>
      </c>
      <c r="I207" s="11">
        <f>IF(OR(INDEX(All!$D$2:$D$532,$P207)="Local",INDEX(All!$D$2:$D$532,$P207)="Local / LUPC"),INDEX(All!$I$2:$I$532,$P207),IF(INDEX(All!$D$2:$D$532,$P207)="Census",INDEX(All!$Y$2:$Y$532,$P207),""))</f>
        <v>119</v>
      </c>
      <c r="J207" s="11">
        <f>IF(OR(INDEX(All!$D$2:$D$532,$P207)="Local",INDEX(All!$D$2:$D$532,$P207)="Local / LUPC"),INDEX(All!$J$2:$J$532,$P207),IF(INDEX(All!$D$2:$D$532,$P207)="Census",INDEX(All!$AA$2:$AA$532,$P207),""))</f>
        <v>0</v>
      </c>
      <c r="K207" s="11">
        <f>IF(OR(INDEX(All!$D$2:$D$532,$P207)="Local",INDEX(All!$D$2:$D$532,$P207)="Local / LUPC"),INDEX(All!$K$2:$K$532,$P207),IF(INDEX(All!$D$2:$D$532,$P207)="Census",INDEX(All!$AB$2:$AB$532,$P207),""))</f>
        <v>0</v>
      </c>
      <c r="L207" s="11">
        <f>IF(OR(INDEX(All!$D$2:$D$532,$P207)="Local",INDEX(All!$D$2:$D$532,$P207)="Local / LUPC"),INDEX(All!$L$2:$L$532,$P207),IF(INDEX(All!$D$2:$D$532,$P207)="Census",INDEX(All!$AC$2:$AC$532,$P207),""))</f>
        <v>0</v>
      </c>
      <c r="M207" s="11">
        <f>IF(OR(INDEX(All!$D$2:$D$532,$P207)="Local",INDEX(All!$D$2:$D$532,$P207)="Local / LUPC"),INDEX(All!$M$2:$M$532,$P207),IF(INDEX(All!$D$2:$D$532,$P207)="Census",INDEX(All!$X$2:$X$532,$P207),""))</f>
        <v>122</v>
      </c>
      <c r="N207" s="11">
        <f>IF(OR(INDEX(All!$D$2:$D$532,$P207)="Local",INDEX(All!$D$2:$D$532,$P207)="Local / LUPC"),INDEX(All!$N$2:$N$532,$P207),"")</f>
        <v>0</v>
      </c>
      <c r="O207" s="11">
        <f>INDEX(All!$V$2:$V$532,$P207)</f>
        <v>24</v>
      </c>
      <c r="P207">
        <f>MATCH($A207&amp;"|"&amp;$B207,INDEX(All!$A$2:$A$532&amp;"|"&amp;All!$B$2:$B$532,0),0)</f>
        <v>497</v>
      </c>
    </row>
    <row r="208" spans="1:16" x14ac:dyDescent="0.2">
      <c r="A208" s="8" t="s">
        <v>578</v>
      </c>
      <c r="B208" s="9" t="s">
        <v>87</v>
      </c>
      <c r="C208" s="9" t="str">
        <f>INDEX(All!$C$2:$C$532,$P208)</f>
        <v>Midcoast Council of Governments (MCOG)</v>
      </c>
      <c r="D208" s="9" t="str">
        <f>INDEX(All!$D$2:$D$532,$P208)</f>
        <v>Local</v>
      </c>
      <c r="E208" s="9" t="str">
        <f>INDEX(All!$E$2:$E$532,$P208)</f>
        <v>No</v>
      </c>
      <c r="F208" s="12">
        <f>INDEX(All!$F$2:$F$532,$P208)</f>
        <v>1863</v>
      </c>
      <c r="G208">
        <f>INDEX(All!$G$2:$G$532,$P208)</f>
        <v>1958</v>
      </c>
      <c r="H208" s="9">
        <f>IF(OR(INDEX(All!$D$2:$D$532,$P208)="Local",INDEX(All!$D$2:$D$532,$P208)="Local / LUPC"),INDEX(All!$H$2:$H$532,$P208),"")</f>
        <v>2</v>
      </c>
      <c r="I208" s="9">
        <f>IF(OR(INDEX(All!$D$2:$D$532,$P208)="Local",INDEX(All!$D$2:$D$532,$P208)="Local / LUPC"),INDEX(All!$I$2:$I$532,$P208),IF(INDEX(All!$D$2:$D$532,$P208)="Census",INDEX(All!$Y$2:$Y$532,$P208),""))</f>
        <v>7</v>
      </c>
      <c r="J208" s="9">
        <f>IF(OR(INDEX(All!$D$2:$D$532,$P208)="Local",INDEX(All!$D$2:$D$532,$P208)="Local / LUPC"),INDEX(All!$J$2:$J$532,$P208),IF(INDEX(All!$D$2:$D$532,$P208)="Census",INDEX(All!$AA$2:$AA$532,$P208),""))</f>
        <v>0</v>
      </c>
      <c r="K208" s="9">
        <f>IF(OR(INDEX(All!$D$2:$D$532,$P208)="Local",INDEX(All!$D$2:$D$532,$P208)="Local / LUPC"),INDEX(All!$K$2:$K$532,$P208),IF(INDEX(All!$D$2:$D$532,$P208)="Census",INDEX(All!$AB$2:$AB$532,$P208),""))</f>
        <v>0</v>
      </c>
      <c r="L208" s="9">
        <f>IF(OR(INDEX(All!$D$2:$D$532,$P208)="Local",INDEX(All!$D$2:$D$532,$P208)="Local / LUPC"),INDEX(All!$L$2:$L$532,$P208),IF(INDEX(All!$D$2:$D$532,$P208)="Census",INDEX(All!$AC$2:$AC$532,$P208),""))</f>
        <v>0</v>
      </c>
      <c r="M208" s="9">
        <f>IF(OR(INDEX(All!$D$2:$D$532,$P208)="Local",INDEX(All!$D$2:$D$532,$P208)="Local / LUPC"),INDEX(All!$M$2:$M$532,$P208),IF(INDEX(All!$D$2:$D$532,$P208)="Census",INDEX(All!$X$2:$X$532,$P208),""))</f>
        <v>9</v>
      </c>
      <c r="N208" s="9">
        <f>IF(OR(INDEX(All!$D$2:$D$532,$P208)="Local",INDEX(All!$D$2:$D$532,$P208)="Local / LUPC"),INDEX(All!$N$2:$N$532,$P208),"")</f>
        <v>0</v>
      </c>
      <c r="O208" s="9">
        <f>INDEX(All!$V$2:$V$532,$P208)</f>
        <v>0</v>
      </c>
      <c r="P208">
        <f>MATCH($A208&amp;"|"&amp;$B208,INDEX(All!$A$2:$A$532&amp;"|"&amp;All!$B$2:$B$532,0),0)</f>
        <v>499</v>
      </c>
    </row>
    <row r="209" spans="1:16" x14ac:dyDescent="0.2">
      <c r="A209" s="10" t="s">
        <v>580</v>
      </c>
      <c r="B209" s="11" t="s">
        <v>79</v>
      </c>
      <c r="C209" s="11">
        <f>INDEX(All!$C$2:$C$532,$P209)</f>
        <v>0</v>
      </c>
      <c r="D209" s="11" t="str">
        <f>INDEX(All!$D$2:$D$532,$P209)</f>
        <v>Local / LUPC</v>
      </c>
      <c r="E209" s="11" t="str">
        <f>INDEX(All!$E$2:$E$532,$P209)</f>
        <v>No</v>
      </c>
      <c r="F209" s="13">
        <f>INDEX(All!$F$2:$F$532,$P209)</f>
        <v>125</v>
      </c>
      <c r="G209">
        <f>INDEX(All!$G$2:$G$532,$P209)</f>
        <v>58</v>
      </c>
      <c r="H209" s="11">
        <f>IF(OR(INDEX(All!$D$2:$D$532,$P209)="Local",INDEX(All!$D$2:$D$532,$P209)="Local / LUPC"),INDEX(All!$H$2:$H$532,$P209),"")</f>
        <v>0</v>
      </c>
      <c r="I209" s="11">
        <f>IF(OR(INDEX(All!$D$2:$D$532,$P209)="Local",INDEX(All!$D$2:$D$532,$P209)="Local / LUPC"),INDEX(All!$I$2:$I$532,$P209),IF(INDEX(All!$D$2:$D$532,$P209)="Census",INDEX(All!$Y$2:$Y$532,$P209),""))</f>
        <v>0</v>
      </c>
      <c r="J209" s="11">
        <f>IF(OR(INDEX(All!$D$2:$D$532,$P209)="Local",INDEX(All!$D$2:$D$532,$P209)="Local / LUPC"),INDEX(All!$J$2:$J$532,$P209),IF(INDEX(All!$D$2:$D$532,$P209)="Census",INDEX(All!$AA$2:$AA$532,$P209),""))</f>
        <v>0</v>
      </c>
      <c r="K209" s="11">
        <f>IF(OR(INDEX(All!$D$2:$D$532,$P209)="Local",INDEX(All!$D$2:$D$532,$P209)="Local / LUPC"),INDEX(All!$K$2:$K$532,$P209),IF(INDEX(All!$D$2:$D$532,$P209)="Census",INDEX(All!$AB$2:$AB$532,$P209),""))</f>
        <v>0</v>
      </c>
      <c r="L209" s="11">
        <f>IF(OR(INDEX(All!$D$2:$D$532,$P209)="Local",INDEX(All!$D$2:$D$532,$P209)="Local / LUPC"),INDEX(All!$L$2:$L$532,$P209),IF(INDEX(All!$D$2:$D$532,$P209)="Census",INDEX(All!$AC$2:$AC$532,$P209),""))</f>
        <v>0</v>
      </c>
      <c r="M209" s="11">
        <f>IF(OR(INDEX(All!$D$2:$D$532,$P209)="Local",INDEX(All!$D$2:$D$532,$P209)="Local / LUPC"),INDEX(All!$M$2:$M$532,$P209),IF(INDEX(All!$D$2:$D$532,$P209)="Census",INDEX(All!$X$2:$X$532,$P209),""))</f>
        <v>2</v>
      </c>
      <c r="N209" s="11">
        <f>IF(OR(INDEX(All!$D$2:$D$532,$P209)="Local",INDEX(All!$D$2:$D$532,$P209)="Local / LUPC"),INDEX(All!$N$2:$N$532,$P209),"")</f>
        <v>0</v>
      </c>
      <c r="O209" s="11">
        <f>INDEX(All!$V$2:$V$532,$P209)</f>
        <v>0</v>
      </c>
      <c r="P209">
        <f>MATCH($A209&amp;"|"&amp;$B209,INDEX(All!$A$2:$A$532&amp;"|"&amp;All!$B$2:$B$532,0),0)</f>
        <v>501</v>
      </c>
    </row>
    <row r="210" spans="1:16" x14ac:dyDescent="0.2">
      <c r="A210" s="8" t="s">
        <v>583</v>
      </c>
      <c r="B210" s="9" t="s">
        <v>104</v>
      </c>
      <c r="C210" s="9" t="str">
        <f>INDEX(All!$C$2:$C$532,$P210)</f>
        <v>Greater Portland Council of Governments (GPCOG)</v>
      </c>
      <c r="D210" s="9" t="str">
        <f>INDEX(All!$D$2:$D$532,$P210)</f>
        <v>Local</v>
      </c>
      <c r="E210" s="9" t="str">
        <f>INDEX(All!$E$2:$E$532,$P210)</f>
        <v>Yes</v>
      </c>
      <c r="F210" s="12">
        <f>INDEX(All!$F$2:$F$532,$P210)</f>
        <v>20775</v>
      </c>
      <c r="G210">
        <f>INDEX(All!$G$2:$G$532,$P210)</f>
        <v>21439</v>
      </c>
      <c r="H210" s="9">
        <f>IF(OR(INDEX(All!$D$2:$D$532,$P210)="Local",INDEX(All!$D$2:$D$532,$P210)="Local / LUPC"),INDEX(All!$H$2:$H$532,$P210),"")</f>
        <v>9</v>
      </c>
      <c r="I210" s="9">
        <f>IF(OR(INDEX(All!$D$2:$D$532,$P210)="Local",INDEX(All!$D$2:$D$532,$P210)="Local / LUPC"),INDEX(All!$I$2:$I$532,$P210),IF(INDEX(All!$D$2:$D$532,$P210)="Census",INDEX(All!$Y$2:$Y$532,$P210),""))</f>
        <v>18</v>
      </c>
      <c r="J210" s="9">
        <f>IF(OR(INDEX(All!$D$2:$D$532,$P210)="Local",INDEX(All!$D$2:$D$532,$P210)="Local / LUPC"),INDEX(All!$J$2:$J$532,$P210),IF(INDEX(All!$D$2:$D$532,$P210)="Census",INDEX(All!$AA$2:$AA$532,$P210),""))</f>
        <v>48</v>
      </c>
      <c r="K210" s="9">
        <f>IF(OR(INDEX(All!$D$2:$D$532,$P210)="Local",INDEX(All!$D$2:$D$532,$P210)="Local / LUPC"),INDEX(All!$K$2:$K$532,$P210),IF(INDEX(All!$D$2:$D$532,$P210)="Census",INDEX(All!$AB$2:$AB$532,$P210),""))</f>
        <v>7</v>
      </c>
      <c r="L210" s="9">
        <f>IF(OR(INDEX(All!$D$2:$D$532,$P210)="Local",INDEX(All!$D$2:$D$532,$P210)="Local / LUPC"),INDEX(All!$L$2:$L$532,$P210),IF(INDEX(All!$D$2:$D$532,$P210)="Census",INDEX(All!$AC$2:$AC$532,$P210),""))</f>
        <v>62</v>
      </c>
      <c r="M210" s="9">
        <f>IF(OR(INDEX(All!$D$2:$D$532,$P210)="Local",INDEX(All!$D$2:$D$532,$P210)="Local / LUPC"),INDEX(All!$M$2:$M$532,$P210),IF(INDEX(All!$D$2:$D$532,$P210)="Census",INDEX(All!$X$2:$X$532,$P210),""))</f>
        <v>144</v>
      </c>
      <c r="N210" s="9">
        <f>IF(OR(INDEX(All!$D$2:$D$532,$P210)="Local",INDEX(All!$D$2:$D$532,$P210)="Local / LUPC"),INDEX(All!$N$2:$N$532,$P210),"")</f>
        <v>0</v>
      </c>
      <c r="O210" s="9">
        <f>INDEX(All!$V$2:$V$532,$P210)</f>
        <v>0</v>
      </c>
      <c r="P210">
        <f>MATCH($A210&amp;"|"&amp;$B210,INDEX(All!$A$2:$A$532&amp;"|"&amp;All!$B$2:$B$532,0),0)</f>
        <v>504</v>
      </c>
    </row>
    <row r="211" spans="1:16" x14ac:dyDescent="0.2">
      <c r="A211" s="10" t="s">
        <v>594</v>
      </c>
      <c r="B211" s="11" t="s">
        <v>104</v>
      </c>
      <c r="C211" s="11" t="str">
        <f>INDEX(All!$C$2:$C$532,$P211)</f>
        <v>Greater Portland Council of Governments (GPCOG)</v>
      </c>
      <c r="D211" s="11" t="str">
        <f>INDEX(All!$D$2:$D$532,$P211)</f>
        <v>Local</v>
      </c>
      <c r="E211" s="11" t="str">
        <f>INDEX(All!$E$2:$E$532,$P211)</f>
        <v>Yes</v>
      </c>
      <c r="F211" s="13">
        <f>INDEX(All!$F$2:$F$532,$P211)</f>
        <v>19188</v>
      </c>
      <c r="G211">
        <f>INDEX(All!$G$2:$G$532,$P211)</f>
        <v>19773</v>
      </c>
      <c r="H211" s="11">
        <f>IF(OR(INDEX(All!$D$2:$D$532,$P211)="Local",INDEX(All!$D$2:$D$532,$P211)="Local / LUPC"),INDEX(All!$H$2:$H$532,$P211),"")</f>
        <v>16</v>
      </c>
      <c r="I211" s="11">
        <f>IF(OR(INDEX(All!$D$2:$D$532,$P211)="Local",INDEX(All!$D$2:$D$532,$P211)="Local / LUPC"),INDEX(All!$I$2:$I$532,$P211),IF(INDEX(All!$D$2:$D$532,$P211)="Census",INDEX(All!$Y$2:$Y$532,$P211),""))</f>
        <v>57</v>
      </c>
      <c r="J211" s="11">
        <f>IF(OR(INDEX(All!$D$2:$D$532,$P211)="Local",INDEX(All!$D$2:$D$532,$P211)="Local / LUPC"),INDEX(All!$J$2:$J$532,$P211),IF(INDEX(All!$D$2:$D$532,$P211)="Census",INDEX(All!$AA$2:$AA$532,$P211),""))</f>
        <v>18</v>
      </c>
      <c r="K211" s="11">
        <f>IF(OR(INDEX(All!$D$2:$D$532,$P211)="Local",INDEX(All!$D$2:$D$532,$P211)="Local / LUPC"),INDEX(All!$K$2:$K$532,$P211),IF(INDEX(All!$D$2:$D$532,$P211)="Census",INDEX(All!$AB$2:$AB$532,$P211),""))</f>
        <v>4</v>
      </c>
      <c r="L211" s="11">
        <f>IF(OR(INDEX(All!$D$2:$D$532,$P211)="Local",INDEX(All!$D$2:$D$532,$P211)="Local / LUPC"),INDEX(All!$L$2:$L$532,$P211),IF(INDEX(All!$D$2:$D$532,$P211)="Census",INDEX(All!$AC$2:$AC$532,$P211),""))</f>
        <v>74</v>
      </c>
      <c r="M211" s="11">
        <f>IF(OR(INDEX(All!$D$2:$D$532,$P211)="Local",INDEX(All!$D$2:$D$532,$P211)="Local / LUPC"),INDEX(All!$M$2:$M$532,$P211),IF(INDEX(All!$D$2:$D$532,$P211)="Census",INDEX(All!$X$2:$X$532,$P211),""))</f>
        <v>169</v>
      </c>
      <c r="N211" s="11">
        <f>IF(OR(INDEX(All!$D$2:$D$532,$P211)="Local",INDEX(All!$D$2:$D$532,$P211)="Local / LUPC"),INDEX(All!$N$2:$N$532,$P211),"")</f>
        <v>0</v>
      </c>
      <c r="O211" s="11">
        <f>INDEX(All!$V$2:$V$532,$P211)</f>
        <v>0</v>
      </c>
      <c r="P211">
        <f>MATCH($A211&amp;"|"&amp;$B211,INDEX(All!$A$2:$A$532&amp;"|"&amp;All!$B$2:$B$532,0),0)</f>
        <v>515</v>
      </c>
    </row>
    <row r="212" spans="1:16" x14ac:dyDescent="0.2">
      <c r="A212" s="8" t="s">
        <v>595</v>
      </c>
      <c r="B212" s="9" t="s">
        <v>64</v>
      </c>
      <c r="C212" s="9" t="str">
        <f>INDEX(All!$C$2:$C$532,$P212)</f>
        <v>Kennebec Valley Council of Governments (KVCOG)</v>
      </c>
      <c r="D212" s="9" t="str">
        <f>INDEX(All!$D$2:$D$532,$P212)</f>
        <v>Local</v>
      </c>
      <c r="E212" s="9" t="str">
        <f>INDEX(All!$E$2:$E$532,$P212)</f>
        <v>No</v>
      </c>
      <c r="F212" s="12">
        <f>INDEX(All!$F$2:$F$532,$P212)</f>
        <v>2690</v>
      </c>
      <c r="G212">
        <f>INDEX(All!$G$2:$G$532,$P212)</f>
        <v>2745</v>
      </c>
      <c r="H212" s="9">
        <f>IF(OR(INDEX(All!$D$2:$D$532,$P212)="Local",INDEX(All!$D$2:$D$532,$P212)="Local / LUPC"),INDEX(All!$H$2:$H$532,$P212),"")</f>
        <v>1</v>
      </c>
      <c r="I212" s="9">
        <f>IF(OR(INDEX(All!$D$2:$D$532,$P212)="Local",INDEX(All!$D$2:$D$532,$P212)="Local / LUPC"),INDEX(All!$I$2:$I$532,$P212),IF(INDEX(All!$D$2:$D$532,$P212)="Census",INDEX(All!$Y$2:$Y$532,$P212),""))</f>
        <v>13</v>
      </c>
      <c r="J212" s="9">
        <f>IF(OR(INDEX(All!$D$2:$D$532,$P212)="Local",INDEX(All!$D$2:$D$532,$P212)="Local / LUPC"),INDEX(All!$J$2:$J$532,$P212),IF(INDEX(All!$D$2:$D$532,$P212)="Census",INDEX(All!$AA$2:$AA$532,$P212),""))</f>
        <v>0</v>
      </c>
      <c r="K212" s="9">
        <f>IF(OR(INDEX(All!$D$2:$D$532,$P212)="Local",INDEX(All!$D$2:$D$532,$P212)="Local / LUPC"),INDEX(All!$K$2:$K$532,$P212),IF(INDEX(All!$D$2:$D$532,$P212)="Census",INDEX(All!$AB$2:$AB$532,$P212),""))</f>
        <v>0</v>
      </c>
      <c r="L212" s="9">
        <f>IF(OR(INDEX(All!$D$2:$D$532,$P212)="Local",INDEX(All!$D$2:$D$532,$P212)="Local / LUPC"),INDEX(All!$L$2:$L$532,$P212),IF(INDEX(All!$D$2:$D$532,$P212)="Census",INDEX(All!$AC$2:$AC$532,$P212),""))</f>
        <v>0</v>
      </c>
      <c r="M212" s="9">
        <f>IF(OR(INDEX(All!$D$2:$D$532,$P212)="Local",INDEX(All!$D$2:$D$532,$P212)="Local / LUPC"),INDEX(All!$M$2:$M$532,$P212),IF(INDEX(All!$D$2:$D$532,$P212)="Census",INDEX(All!$X$2:$X$532,$P212),""))</f>
        <v>14</v>
      </c>
      <c r="N212" s="9">
        <f>IF(OR(INDEX(All!$D$2:$D$532,$P212)="Local",INDEX(All!$D$2:$D$532,$P212)="Local / LUPC"),INDEX(All!$N$2:$N$532,$P212),"")</f>
        <v>0</v>
      </c>
      <c r="O212" s="9">
        <f>INDEX(All!$V$2:$V$532,$P212)</f>
        <v>0</v>
      </c>
      <c r="P212">
        <f>MATCH($A212&amp;"|"&amp;$B212,INDEX(All!$A$2:$A$532&amp;"|"&amp;All!$B$2:$B$532,0),0)</f>
        <v>516</v>
      </c>
    </row>
    <row r="213" spans="1:16" x14ac:dyDescent="0.2">
      <c r="A213" s="10" t="s">
        <v>597</v>
      </c>
      <c r="B213" s="11" t="s">
        <v>64</v>
      </c>
      <c r="C213" s="11" t="str">
        <f>INDEX(All!$C$2:$C$532,$P213)</f>
        <v>Kennebec Valley Council of Governments (KVCOG)</v>
      </c>
      <c r="D213" s="11" t="str">
        <f>INDEX(All!$D$2:$D$532,$P213)</f>
        <v>Local</v>
      </c>
      <c r="E213" s="11" t="str">
        <f>INDEX(All!$E$2:$E$532,$P213)</f>
        <v>Yes</v>
      </c>
      <c r="F213" s="13">
        <f>INDEX(All!$F$2:$F$532,$P213)</f>
        <v>8023</v>
      </c>
      <c r="G213">
        <f>INDEX(All!$G$2:$G$532,$P213)</f>
        <v>8084</v>
      </c>
      <c r="H213" s="11">
        <f>IF(OR(INDEX(All!$D$2:$D$532,$P213)="Local",INDEX(All!$D$2:$D$532,$P213)="Local / LUPC"),INDEX(All!$H$2:$H$532,$P213),"")</f>
        <v>1</v>
      </c>
      <c r="I213" s="11">
        <f>IF(OR(INDEX(All!$D$2:$D$532,$P213)="Local",INDEX(All!$D$2:$D$532,$P213)="Local / LUPC"),INDEX(All!$I$2:$I$532,$P213),IF(INDEX(All!$D$2:$D$532,$P213)="Census",INDEX(All!$Y$2:$Y$532,$P213),""))</f>
        <v>15</v>
      </c>
      <c r="J213" s="11">
        <f>IF(OR(INDEX(All!$D$2:$D$532,$P213)="Local",INDEX(All!$D$2:$D$532,$P213)="Local / LUPC"),INDEX(All!$J$2:$J$532,$P213),IF(INDEX(All!$D$2:$D$532,$P213)="Census",INDEX(All!$AA$2:$AA$532,$P213),""))</f>
        <v>0</v>
      </c>
      <c r="K213" s="11">
        <f>IF(OR(INDEX(All!$D$2:$D$532,$P213)="Local",INDEX(All!$D$2:$D$532,$P213)="Local / LUPC"),INDEX(All!$K$2:$K$532,$P213),IF(INDEX(All!$D$2:$D$532,$P213)="Census",INDEX(All!$AB$2:$AB$532,$P213),""))</f>
        <v>0</v>
      </c>
      <c r="L213" s="11">
        <f>IF(OR(INDEX(All!$D$2:$D$532,$P213)="Local",INDEX(All!$D$2:$D$532,$P213)="Local / LUPC"),INDEX(All!$L$2:$L$532,$P213),IF(INDEX(All!$D$2:$D$532,$P213)="Census",INDEX(All!$AC$2:$AC$532,$P213),""))</f>
        <v>0</v>
      </c>
      <c r="M213" s="11">
        <f>IF(OR(INDEX(All!$D$2:$D$532,$P213)="Local",INDEX(All!$D$2:$D$532,$P213)="Local / LUPC"),INDEX(All!$M$2:$M$532,$P213),IF(INDEX(All!$D$2:$D$532,$P213)="Census",INDEX(All!$X$2:$X$532,$P213),""))</f>
        <v>16</v>
      </c>
      <c r="N213" s="11">
        <f>IF(OR(INDEX(All!$D$2:$D$532,$P213)="Local",INDEX(All!$D$2:$D$532,$P213)="Local / LUPC"),INDEX(All!$N$2:$N$532,$P213),"")</f>
        <v>0</v>
      </c>
      <c r="O213" s="11">
        <f>INDEX(All!$V$2:$V$532,$P213)</f>
        <v>4</v>
      </c>
      <c r="P213">
        <f>MATCH($A213&amp;"|"&amp;$B213,INDEX(All!$A$2:$A$532&amp;"|"&amp;All!$B$2:$B$532,0),0)</f>
        <v>518</v>
      </c>
    </row>
    <row r="214" spans="1:16" x14ac:dyDescent="0.2">
      <c r="A214" s="8" t="s">
        <v>598</v>
      </c>
      <c r="B214" s="9" t="s">
        <v>74</v>
      </c>
      <c r="C214" s="9" t="str">
        <f>INDEX(All!$C$2:$C$532,$P214)</f>
        <v>Hancock County Planning Commission (HCPC)</v>
      </c>
      <c r="D214" s="9" t="str">
        <f>INDEX(All!$D$2:$D$532,$P214)</f>
        <v>Local</v>
      </c>
      <c r="E214" s="9" t="str">
        <f>INDEX(All!$E$2:$E$532,$P214)</f>
        <v>No</v>
      </c>
      <c r="F214" s="12">
        <f>INDEX(All!$F$2:$F$532,$P214)</f>
        <v>493</v>
      </c>
      <c r="G214">
        <f>INDEX(All!$G$2:$G$532,$P214)</f>
        <v>483</v>
      </c>
      <c r="H214" s="9">
        <f>IF(OR(INDEX(All!$D$2:$D$532,$P214)="Local",INDEX(All!$D$2:$D$532,$P214)="Local / LUPC"),INDEX(All!$H$2:$H$532,$P214),"")</f>
        <v>0</v>
      </c>
      <c r="I214" s="9">
        <f>IF(OR(INDEX(All!$D$2:$D$532,$P214)="Local",INDEX(All!$D$2:$D$532,$P214)="Local / LUPC"),INDEX(All!$I$2:$I$532,$P214),IF(INDEX(All!$D$2:$D$532,$P214)="Census",INDEX(All!$Y$2:$Y$532,$P214),""))</f>
        <v>0</v>
      </c>
      <c r="J214" s="9">
        <f>IF(OR(INDEX(All!$D$2:$D$532,$P214)="Local",INDEX(All!$D$2:$D$532,$P214)="Local / LUPC"),INDEX(All!$J$2:$J$532,$P214),IF(INDEX(All!$D$2:$D$532,$P214)="Census",INDEX(All!$AA$2:$AA$532,$P214),""))</f>
        <v>0</v>
      </c>
      <c r="K214" s="9">
        <f>IF(OR(INDEX(All!$D$2:$D$532,$P214)="Local",INDEX(All!$D$2:$D$532,$P214)="Local / LUPC"),INDEX(All!$K$2:$K$532,$P214),IF(INDEX(All!$D$2:$D$532,$P214)="Census",INDEX(All!$AB$2:$AB$532,$P214),""))</f>
        <v>0</v>
      </c>
      <c r="L214" s="9">
        <f>IF(OR(INDEX(All!$D$2:$D$532,$P214)="Local",INDEX(All!$D$2:$D$532,$P214)="Local / LUPC"),INDEX(All!$L$2:$L$532,$P214),IF(INDEX(All!$D$2:$D$532,$P214)="Census",INDEX(All!$AC$2:$AC$532,$P214),""))</f>
        <v>0</v>
      </c>
      <c r="M214" s="9">
        <f>IF(OR(INDEX(All!$D$2:$D$532,$P214)="Local",INDEX(All!$D$2:$D$532,$P214)="Local / LUPC"),INDEX(All!$M$2:$M$532,$P214),IF(INDEX(All!$D$2:$D$532,$P214)="Census",INDEX(All!$X$2:$X$532,$P214),""))</f>
        <v>0</v>
      </c>
      <c r="N214" s="9">
        <f>IF(OR(INDEX(All!$D$2:$D$532,$P214)="Local",INDEX(All!$D$2:$D$532,$P214)="Local / LUPC"),INDEX(All!$N$2:$N$532,$P214),"")</f>
        <v>0</v>
      </c>
      <c r="O214" s="9">
        <f>INDEX(All!$V$2:$V$532,$P214)</f>
        <v>1</v>
      </c>
      <c r="P214">
        <f>MATCH($A214&amp;"|"&amp;$B214,INDEX(All!$A$2:$A$532&amp;"|"&amp;All!$B$2:$B$532,0),0)</f>
        <v>519</v>
      </c>
    </row>
    <row r="215" spans="1:16" x14ac:dyDescent="0.2">
      <c r="A215" s="10" t="s">
        <v>600</v>
      </c>
      <c r="B215" s="11" t="s">
        <v>68</v>
      </c>
      <c r="C215" s="11">
        <f>INDEX(All!$C$2:$C$532,$P215)</f>
        <v>0</v>
      </c>
      <c r="D215" s="11" t="str">
        <f>INDEX(All!$D$2:$D$532,$P215)</f>
        <v>Local / LUPC</v>
      </c>
      <c r="E215" s="11" t="str">
        <f>INDEX(All!$E$2:$E$532,$P215)</f>
        <v>No</v>
      </c>
      <c r="F215" s="13">
        <f>INDEX(All!$F$2:$F$532,$P215)</f>
        <v>248</v>
      </c>
      <c r="G215">
        <f>INDEX(All!$G$2:$G$532,$P215)</f>
        <v>194</v>
      </c>
      <c r="H215" s="11">
        <f>IF(OR(INDEX(All!$D$2:$D$532,$P215)="Local",INDEX(All!$D$2:$D$532,$P215)="Local / LUPC"),INDEX(All!$H$2:$H$532,$P215),"")</f>
        <v>0</v>
      </c>
      <c r="I215" s="11">
        <f>IF(OR(INDEX(All!$D$2:$D$532,$P215)="Local",INDEX(All!$D$2:$D$532,$P215)="Local / LUPC"),INDEX(All!$I$2:$I$532,$P215),IF(INDEX(All!$D$2:$D$532,$P215)="Census",INDEX(All!$Y$2:$Y$532,$P215),""))</f>
        <v>0</v>
      </c>
      <c r="J215" s="11">
        <f>IF(OR(INDEX(All!$D$2:$D$532,$P215)="Local",INDEX(All!$D$2:$D$532,$P215)="Local / LUPC"),INDEX(All!$J$2:$J$532,$P215),IF(INDEX(All!$D$2:$D$532,$P215)="Census",INDEX(All!$AA$2:$AA$532,$P215),""))</f>
        <v>0</v>
      </c>
      <c r="K215" s="11">
        <f>IF(OR(INDEX(All!$D$2:$D$532,$P215)="Local",INDEX(All!$D$2:$D$532,$P215)="Local / LUPC"),INDEX(All!$K$2:$K$532,$P215),IF(INDEX(All!$D$2:$D$532,$P215)="Census",INDEX(All!$AB$2:$AB$532,$P215),""))</f>
        <v>0</v>
      </c>
      <c r="L215" s="11">
        <f>IF(OR(INDEX(All!$D$2:$D$532,$P215)="Local",INDEX(All!$D$2:$D$532,$P215)="Local / LUPC"),INDEX(All!$L$2:$L$532,$P215),IF(INDEX(All!$D$2:$D$532,$P215)="Census",INDEX(All!$AC$2:$AC$532,$P215),""))</f>
        <v>0</v>
      </c>
      <c r="M215" s="11">
        <f>IF(OR(INDEX(All!$D$2:$D$532,$P215)="Local",INDEX(All!$D$2:$D$532,$P215)="Local / LUPC"),INDEX(All!$M$2:$M$532,$P215),IF(INDEX(All!$D$2:$D$532,$P215)="Census",INDEX(All!$X$2:$X$532,$P215),""))</f>
        <v>6</v>
      </c>
      <c r="N215" s="11">
        <f>IF(OR(INDEX(All!$D$2:$D$532,$P215)="Local",INDEX(All!$D$2:$D$532,$P215)="Local / LUPC"),INDEX(All!$N$2:$N$532,$P215),"")</f>
        <v>0</v>
      </c>
      <c r="O215" s="11">
        <f>INDEX(All!$V$2:$V$532,$P215)</f>
        <v>1</v>
      </c>
      <c r="P215">
        <f>MATCH($A215&amp;"|"&amp;$B215,INDEX(All!$A$2:$A$532&amp;"|"&amp;All!$B$2:$B$532,0),0)</f>
        <v>521</v>
      </c>
    </row>
    <row r="216" spans="1:16" x14ac:dyDescent="0.2">
      <c r="A216" s="8" t="s">
        <v>601</v>
      </c>
      <c r="B216" s="9" t="s">
        <v>64</v>
      </c>
      <c r="C216" s="9" t="str">
        <f>INDEX(All!$C$2:$C$532,$P216)</f>
        <v>Kennebec Valley Council of Governments (KVCOG)</v>
      </c>
      <c r="D216" s="9" t="str">
        <f>INDEX(All!$D$2:$D$532,$P216)</f>
        <v>Local</v>
      </c>
      <c r="E216" s="9" t="str">
        <f>INDEX(All!$E$2:$E$532,$P216)</f>
        <v>Yes</v>
      </c>
      <c r="F216" s="12">
        <f>INDEX(All!$F$2:$F$532,$P216)</f>
        <v>6191</v>
      </c>
      <c r="G216">
        <f>INDEX(All!$G$2:$G$532,$P216)</f>
        <v>6165</v>
      </c>
      <c r="H216" s="9">
        <f>IF(OR(INDEX(All!$D$2:$D$532,$P216)="Local",INDEX(All!$D$2:$D$532,$P216)="Local / LUPC"),INDEX(All!$H$2:$H$532,$P216),"")</f>
        <v>3</v>
      </c>
      <c r="I216" s="9">
        <f>IF(OR(INDEX(All!$D$2:$D$532,$P216)="Local",INDEX(All!$D$2:$D$532,$P216)="Local / LUPC"),INDEX(All!$I$2:$I$532,$P216),IF(INDEX(All!$D$2:$D$532,$P216)="Census",INDEX(All!$Y$2:$Y$532,$P216),""))</f>
        <v>10</v>
      </c>
      <c r="J216" s="9">
        <f>IF(OR(INDEX(All!$D$2:$D$532,$P216)="Local",INDEX(All!$D$2:$D$532,$P216)="Local / LUPC"),INDEX(All!$J$2:$J$532,$P216),IF(INDEX(All!$D$2:$D$532,$P216)="Census",INDEX(All!$AA$2:$AA$532,$P216),""))</f>
        <v>0</v>
      </c>
      <c r="K216" s="9">
        <f>IF(OR(INDEX(All!$D$2:$D$532,$P216)="Local",INDEX(All!$D$2:$D$532,$P216)="Local / LUPC"),INDEX(All!$K$2:$K$532,$P216),IF(INDEX(All!$D$2:$D$532,$P216)="Census",INDEX(All!$AB$2:$AB$532,$P216),""))</f>
        <v>0</v>
      </c>
      <c r="L216" s="9">
        <f>IF(OR(INDEX(All!$D$2:$D$532,$P216)="Local",INDEX(All!$D$2:$D$532,$P216)="Local / LUPC"),INDEX(All!$L$2:$L$532,$P216),IF(INDEX(All!$D$2:$D$532,$P216)="Census",INDEX(All!$AC$2:$AC$532,$P216),""))</f>
        <v>0</v>
      </c>
      <c r="M216" s="9">
        <f>IF(OR(INDEX(All!$D$2:$D$532,$P216)="Local",INDEX(All!$D$2:$D$532,$P216)="Local / LUPC"),INDEX(All!$M$2:$M$532,$P216),IF(INDEX(All!$D$2:$D$532,$P216)="Census",INDEX(All!$X$2:$X$532,$P216),""))</f>
        <v>13</v>
      </c>
      <c r="N216" s="9">
        <f>IF(OR(INDEX(All!$D$2:$D$532,$P216)="Local",INDEX(All!$D$2:$D$532,$P216)="Local / LUPC"),INDEX(All!$N$2:$N$532,$P216),"")</f>
        <v>0</v>
      </c>
      <c r="O216" s="9">
        <f>INDEX(All!$V$2:$V$532,$P216)</f>
        <v>6</v>
      </c>
      <c r="P216">
        <f>MATCH($A216&amp;"|"&amp;$B216,INDEX(All!$A$2:$A$532&amp;"|"&amp;All!$B$2:$B$532,0),0)</f>
        <v>522</v>
      </c>
    </row>
    <row r="217" spans="1:16" x14ac:dyDescent="0.2">
      <c r="A217" s="10" t="s">
        <v>602</v>
      </c>
      <c r="B217" s="11" t="s">
        <v>70</v>
      </c>
      <c r="C217" s="11" t="str">
        <f>INDEX(All!$C$2:$C$532,$P217)</f>
        <v>Lincoln County Regional Planning Commission (LCRPC)</v>
      </c>
      <c r="D217" s="11" t="str">
        <f>INDEX(All!$D$2:$D$532,$P217)</f>
        <v>Local</v>
      </c>
      <c r="E217" s="11" t="str">
        <f>INDEX(All!$E$2:$E$532,$P217)</f>
        <v>No</v>
      </c>
      <c r="F217" s="13">
        <f>INDEX(All!$F$2:$F$532,$P217)</f>
        <v>3874</v>
      </c>
      <c r="G217">
        <f>INDEX(All!$G$2:$G$532,$P217)</f>
        <v>3978</v>
      </c>
      <c r="H217" s="11">
        <f>IF(OR(INDEX(All!$D$2:$D$532,$P217)="Local",INDEX(All!$D$2:$D$532,$P217)="Local / LUPC"),INDEX(All!$H$2:$H$532,$P217),"")</f>
        <v>4</v>
      </c>
      <c r="I217" s="11">
        <f>IF(OR(INDEX(All!$D$2:$D$532,$P217)="Local",INDEX(All!$D$2:$D$532,$P217)="Local / LUPC"),INDEX(All!$I$2:$I$532,$P217),IF(INDEX(All!$D$2:$D$532,$P217)="Census",INDEX(All!$Y$2:$Y$532,$P217),""))</f>
        <v>14</v>
      </c>
      <c r="J217" s="11">
        <f>IF(OR(INDEX(All!$D$2:$D$532,$P217)="Local",INDEX(All!$D$2:$D$532,$P217)="Local / LUPC"),INDEX(All!$J$2:$J$532,$P217),IF(INDEX(All!$D$2:$D$532,$P217)="Census",INDEX(All!$AA$2:$AA$532,$P217),""))</f>
        <v>0</v>
      </c>
      <c r="K217" s="11">
        <f>IF(OR(INDEX(All!$D$2:$D$532,$P217)="Local",INDEX(All!$D$2:$D$532,$P217)="Local / LUPC"),INDEX(All!$K$2:$K$532,$P217),IF(INDEX(All!$D$2:$D$532,$P217)="Census",INDEX(All!$AB$2:$AB$532,$P217),""))</f>
        <v>0</v>
      </c>
      <c r="L217" s="11">
        <f>IF(OR(INDEX(All!$D$2:$D$532,$P217)="Local",INDEX(All!$D$2:$D$532,$P217)="Local / LUPC"),INDEX(All!$L$2:$L$532,$P217),IF(INDEX(All!$D$2:$D$532,$P217)="Census",INDEX(All!$AC$2:$AC$532,$P217),""))</f>
        <v>0</v>
      </c>
      <c r="M217" s="11">
        <f>IF(OR(INDEX(All!$D$2:$D$532,$P217)="Local",INDEX(All!$D$2:$D$532,$P217)="Local / LUPC"),INDEX(All!$M$2:$M$532,$P217),IF(INDEX(All!$D$2:$D$532,$P217)="Census",INDEX(All!$X$2:$X$532,$P217),""))</f>
        <v>18</v>
      </c>
      <c r="N217" s="11">
        <f>IF(OR(INDEX(All!$D$2:$D$532,$P217)="Local",INDEX(All!$D$2:$D$532,$P217)="Local / LUPC"),INDEX(All!$N$2:$N$532,$P217),"")</f>
        <v>0</v>
      </c>
      <c r="O217" s="11">
        <f>INDEX(All!$V$2:$V$532,$P217)</f>
        <v>0</v>
      </c>
      <c r="P217">
        <f>MATCH($A217&amp;"|"&amp;$B217,INDEX(All!$A$2:$A$532&amp;"|"&amp;All!$B$2:$B$532,0),0)</f>
        <v>523</v>
      </c>
    </row>
    <row r="218" spans="1:16" x14ac:dyDescent="0.2">
      <c r="A218" s="8" t="s">
        <v>606</v>
      </c>
      <c r="B218" s="9" t="s">
        <v>87</v>
      </c>
      <c r="C218" s="9" t="str">
        <f>INDEX(All!$C$2:$C$532,$P218)</f>
        <v>Midcoast Council of Governments (MCOG)</v>
      </c>
      <c r="D218" s="9" t="str">
        <f>INDEX(All!$D$2:$D$532,$P218)</f>
        <v>Local</v>
      </c>
      <c r="E218" s="9" t="str">
        <f>INDEX(All!$E$2:$E$532,$P218)</f>
        <v>No</v>
      </c>
      <c r="F218" s="12">
        <f>INDEX(All!$F$2:$F$532,$P218)</f>
        <v>3158</v>
      </c>
      <c r="G218">
        <f>INDEX(All!$G$2:$G$532,$P218)</f>
        <v>3243</v>
      </c>
      <c r="H218" s="9">
        <f>IF(OR(INDEX(All!$D$2:$D$532,$P218)="Local",INDEX(All!$D$2:$D$532,$P218)="Local / LUPC"),INDEX(All!$H$2:$H$532,$P218),"")</f>
        <v>0</v>
      </c>
      <c r="I218" s="9">
        <f>IF(OR(INDEX(All!$D$2:$D$532,$P218)="Local",INDEX(All!$D$2:$D$532,$P218)="Local / LUPC"),INDEX(All!$I$2:$I$532,$P218),IF(INDEX(All!$D$2:$D$532,$P218)="Census",INDEX(All!$Y$2:$Y$532,$P218),""))</f>
        <v>24</v>
      </c>
      <c r="J218" s="9">
        <f>IF(OR(INDEX(All!$D$2:$D$532,$P218)="Local",INDEX(All!$D$2:$D$532,$P218)="Local / LUPC"),INDEX(All!$J$2:$J$532,$P218),IF(INDEX(All!$D$2:$D$532,$P218)="Census",INDEX(All!$AA$2:$AA$532,$P218),""))</f>
        <v>0</v>
      </c>
      <c r="K218" s="9">
        <f>IF(OR(INDEX(All!$D$2:$D$532,$P218)="Local",INDEX(All!$D$2:$D$532,$P218)="Local / LUPC"),INDEX(All!$K$2:$K$532,$P218),IF(INDEX(All!$D$2:$D$532,$P218)="Census",INDEX(All!$AB$2:$AB$532,$P218),""))</f>
        <v>0</v>
      </c>
      <c r="L218" s="9">
        <f>IF(OR(INDEX(All!$D$2:$D$532,$P218)="Local",INDEX(All!$D$2:$D$532,$P218)="Local / LUPC"),INDEX(All!$L$2:$L$532,$P218),IF(INDEX(All!$D$2:$D$532,$P218)="Census",INDEX(All!$AC$2:$AC$532,$P218),""))</f>
        <v>0</v>
      </c>
      <c r="M218" s="9">
        <f>IF(OR(INDEX(All!$D$2:$D$532,$P218)="Local",INDEX(All!$D$2:$D$532,$P218)="Local / LUPC"),INDEX(All!$M$2:$M$532,$P218),IF(INDEX(All!$D$2:$D$532,$P218)="Census",INDEX(All!$X$2:$X$532,$P218),""))</f>
        <v>24</v>
      </c>
      <c r="N218" s="9">
        <f>IF(OR(INDEX(All!$D$2:$D$532,$P218)="Local",INDEX(All!$D$2:$D$532,$P218)="Local / LUPC"),INDEX(All!$N$2:$N$532,$P218),"")</f>
        <v>0</v>
      </c>
      <c r="O218" s="9">
        <f>INDEX(All!$V$2:$V$532,$P218)</f>
        <v>6</v>
      </c>
      <c r="P218">
        <f>MATCH($A218&amp;"|"&amp;$B218,INDEX(All!$A$2:$A$532&amp;"|"&amp;All!$B$2:$B$532,0),0)</f>
        <v>527</v>
      </c>
    </row>
    <row r="219" spans="1:16" x14ac:dyDescent="0.2">
      <c r="A219" s="10" t="s">
        <v>607</v>
      </c>
      <c r="B219" s="11" t="s">
        <v>100</v>
      </c>
      <c r="C219" s="11">
        <f>INDEX(All!$C$2:$C$532,$P219)</f>
        <v>0</v>
      </c>
      <c r="D219" s="11" t="str">
        <f>INDEX(All!$D$2:$D$532,$P219)</f>
        <v>Local / LUPC</v>
      </c>
      <c r="E219" s="11" t="str">
        <f>INDEX(All!$E$2:$E$532,$P219)</f>
        <v>No</v>
      </c>
      <c r="F219" s="13">
        <f>INDEX(All!$F$2:$F$532,$P219)</f>
        <v>14</v>
      </c>
      <c r="G219">
        <f>INDEX(All!$G$2:$G$532,$P219)</f>
        <v>83</v>
      </c>
      <c r="H219" s="11">
        <f>IF(OR(INDEX(All!$D$2:$D$532,$P219)="Local",INDEX(All!$D$2:$D$532,$P219)="Local / LUPC"),INDEX(All!$H$2:$H$532,$P219),"")</f>
        <v>0</v>
      </c>
      <c r="I219" s="11">
        <f>IF(OR(INDEX(All!$D$2:$D$532,$P219)="Local",INDEX(All!$D$2:$D$532,$P219)="Local / LUPC"),INDEX(All!$I$2:$I$532,$P219),IF(INDEX(All!$D$2:$D$532,$P219)="Census",INDEX(All!$Y$2:$Y$532,$P219),""))</f>
        <v>0</v>
      </c>
      <c r="J219" s="11">
        <f>IF(OR(INDEX(All!$D$2:$D$532,$P219)="Local",INDEX(All!$D$2:$D$532,$P219)="Local / LUPC"),INDEX(All!$J$2:$J$532,$P219),IF(INDEX(All!$D$2:$D$532,$P219)="Census",INDEX(All!$AA$2:$AA$532,$P219),""))</f>
        <v>0</v>
      </c>
      <c r="K219" s="11">
        <f>IF(OR(INDEX(All!$D$2:$D$532,$P219)="Local",INDEX(All!$D$2:$D$532,$P219)="Local / LUPC"),INDEX(All!$K$2:$K$532,$P219),IF(INDEX(All!$D$2:$D$532,$P219)="Census",INDEX(All!$AB$2:$AB$532,$P219),""))</f>
        <v>0</v>
      </c>
      <c r="L219" s="11">
        <f>IF(OR(INDEX(All!$D$2:$D$532,$P219)="Local",INDEX(All!$D$2:$D$532,$P219)="Local / LUPC"),INDEX(All!$L$2:$L$532,$P219),IF(INDEX(All!$D$2:$D$532,$P219)="Census",INDEX(All!$AC$2:$AC$532,$P219),""))</f>
        <v>0</v>
      </c>
      <c r="M219" s="11">
        <f>IF(OR(INDEX(All!$D$2:$D$532,$P219)="Local",INDEX(All!$D$2:$D$532,$P219)="Local / LUPC"),INDEX(All!$M$2:$M$532,$P219),IF(INDEX(All!$D$2:$D$532,$P219)="Census",INDEX(All!$X$2:$X$532,$P219),""))</f>
        <v>4</v>
      </c>
      <c r="N219" s="11">
        <f>IF(OR(INDEX(All!$D$2:$D$532,$P219)="Local",INDEX(All!$D$2:$D$532,$P219)="Local / LUPC"),INDEX(All!$N$2:$N$532,$P219),"")</f>
        <v>0</v>
      </c>
      <c r="O219" s="11">
        <f>INDEX(All!$V$2:$V$532,$P219)</f>
        <v>0</v>
      </c>
      <c r="P219">
        <f>MATCH($A219&amp;"|"&amp;$B219,INDEX(All!$A$2:$A$532&amp;"|"&amp;All!$B$2:$B$532,0),0)</f>
        <v>528</v>
      </c>
    </row>
    <row r="220" spans="1:16" x14ac:dyDescent="0.2">
      <c r="A220" s="8" t="s">
        <v>608</v>
      </c>
      <c r="B220" s="9" t="s">
        <v>104</v>
      </c>
      <c r="C220" s="9" t="str">
        <f>INDEX(All!$C$2:$C$532,$P220)</f>
        <v>Greater Portland Council of Governments (GPCOG)</v>
      </c>
      <c r="D220" s="9" t="str">
        <f>INDEX(All!$D$2:$D$532,$P220)</f>
        <v>Local</v>
      </c>
      <c r="E220" s="9" t="str">
        <f>INDEX(All!$E$2:$E$532,$P220)</f>
        <v>Yes</v>
      </c>
      <c r="F220" s="12">
        <f>INDEX(All!$F$2:$F$532,$P220)</f>
        <v>9053</v>
      </c>
      <c r="G220">
        <f>INDEX(All!$G$2:$G$532,$P220)</f>
        <v>9076</v>
      </c>
      <c r="H220" s="9">
        <f>IF(OR(INDEX(All!$D$2:$D$532,$P220)="Local",INDEX(All!$D$2:$D$532,$P220)="Local / LUPC"),INDEX(All!$H$2:$H$532,$P220),"")</f>
        <v>3</v>
      </c>
      <c r="I220" s="9">
        <f>IF(OR(INDEX(All!$D$2:$D$532,$P220)="Local",INDEX(All!$D$2:$D$532,$P220)="Local / LUPC"),INDEX(All!$I$2:$I$532,$P220),IF(INDEX(All!$D$2:$D$532,$P220)="Census",INDEX(All!$Y$2:$Y$532,$P220),""))</f>
        <v>11</v>
      </c>
      <c r="J220" s="9">
        <f>IF(OR(INDEX(All!$D$2:$D$532,$P220)="Local",INDEX(All!$D$2:$D$532,$P220)="Local / LUPC"),INDEX(All!$J$2:$J$532,$P220),IF(INDEX(All!$D$2:$D$532,$P220)="Census",INDEX(All!$AA$2:$AA$532,$P220),""))</f>
        <v>0</v>
      </c>
      <c r="K220" s="9">
        <f>IF(OR(INDEX(All!$D$2:$D$532,$P220)="Local",INDEX(All!$D$2:$D$532,$P220)="Local / LUPC"),INDEX(All!$K$2:$K$532,$P220),IF(INDEX(All!$D$2:$D$532,$P220)="Census",INDEX(All!$AB$2:$AB$532,$P220),""))</f>
        <v>0</v>
      </c>
      <c r="L220" s="9">
        <f>IF(OR(INDEX(All!$D$2:$D$532,$P220)="Local",INDEX(All!$D$2:$D$532,$P220)="Local / LUPC"),INDEX(All!$L$2:$L$532,$P220),IF(INDEX(All!$D$2:$D$532,$P220)="Census",INDEX(All!$AC$2:$AC$532,$P220),""))</f>
        <v>0</v>
      </c>
      <c r="M220" s="9">
        <f>IF(OR(INDEX(All!$D$2:$D$532,$P220)="Local",INDEX(All!$D$2:$D$532,$P220)="Local / LUPC"),INDEX(All!$M$2:$M$532,$P220),IF(INDEX(All!$D$2:$D$532,$P220)="Census",INDEX(All!$X$2:$X$532,$P220),""))</f>
        <v>14</v>
      </c>
      <c r="N220" s="9">
        <f>IF(OR(INDEX(All!$D$2:$D$532,$P220)="Local",INDEX(All!$D$2:$D$532,$P220)="Local / LUPC"),INDEX(All!$N$2:$N$532,$P220),"")</f>
        <v>0</v>
      </c>
      <c r="O220" s="9">
        <f>INDEX(All!$V$2:$V$532,$P220)</f>
        <v>5</v>
      </c>
      <c r="P220">
        <f>MATCH($A220&amp;"|"&amp;$B220,INDEX(All!$A$2:$A$532&amp;"|"&amp;All!$B$2:$B$532,0),0)</f>
        <v>529</v>
      </c>
    </row>
    <row r="221" spans="1:16" x14ac:dyDescent="0.2">
      <c r="A221" s="10" t="s">
        <v>59</v>
      </c>
      <c r="B221" s="11" t="s">
        <v>59</v>
      </c>
      <c r="C221" s="11" t="str">
        <f>INDEX(All!$C$2:$C$532,$P221)</f>
        <v>Southern Maine Planning and Development Commission (SMPDC)</v>
      </c>
      <c r="D221" s="11" t="str">
        <f>INDEX(All!$D$2:$D$532,$P221)</f>
        <v>Local</v>
      </c>
      <c r="E221" s="11" t="str">
        <f>INDEX(All!$E$2:$E$532,$P221)</f>
        <v>Yes</v>
      </c>
      <c r="F221" s="13">
        <f>INDEX(All!$F$2:$F$532,$P221)</f>
        <v>13986</v>
      </c>
      <c r="G221">
        <f>INDEX(All!$G$2:$G$532,$P221)</f>
        <v>14229</v>
      </c>
      <c r="H221" s="11">
        <f>IF(OR(INDEX(All!$D$2:$D$532,$P221)="Local",INDEX(All!$D$2:$D$532,$P221)="Local / LUPC"),INDEX(All!$H$2:$H$532,$P221),"")</f>
        <v>11</v>
      </c>
      <c r="I221" s="11">
        <f>IF(OR(INDEX(All!$D$2:$D$532,$P221)="Local",INDEX(All!$D$2:$D$532,$P221)="Local / LUPC"),INDEX(All!$I$2:$I$532,$P221),IF(INDEX(All!$D$2:$D$532,$P221)="Census",INDEX(All!$Y$2:$Y$532,$P221),""))</f>
        <v>72</v>
      </c>
      <c r="J221" s="11">
        <f>IF(OR(INDEX(All!$D$2:$D$532,$P221)="Local",INDEX(All!$D$2:$D$532,$P221)="Local / LUPC"),INDEX(All!$J$2:$J$532,$P221),IF(INDEX(All!$D$2:$D$532,$P221)="Census",INDEX(All!$AA$2:$AA$532,$P221),""))</f>
        <v>0</v>
      </c>
      <c r="K221" s="11">
        <f>IF(OR(INDEX(All!$D$2:$D$532,$P221)="Local",INDEX(All!$D$2:$D$532,$P221)="Local / LUPC"),INDEX(All!$K$2:$K$532,$P221),IF(INDEX(All!$D$2:$D$532,$P221)="Census",INDEX(All!$AB$2:$AB$532,$P221),""))</f>
        <v>6</v>
      </c>
      <c r="L221" s="11">
        <f>IF(OR(INDEX(All!$D$2:$D$532,$P221)="Local",INDEX(All!$D$2:$D$532,$P221)="Local / LUPC"),INDEX(All!$L$2:$L$532,$P221),IF(INDEX(All!$D$2:$D$532,$P221)="Census",INDEX(All!$AC$2:$AC$532,$P221),""))</f>
        <v>0</v>
      </c>
      <c r="M221" s="11">
        <f>IF(OR(INDEX(All!$D$2:$D$532,$P221)="Local",INDEX(All!$D$2:$D$532,$P221)="Local / LUPC"),INDEX(All!$M$2:$M$532,$P221),IF(INDEX(All!$D$2:$D$532,$P221)="Census",INDEX(All!$X$2:$X$532,$P221),""))</f>
        <v>89</v>
      </c>
      <c r="N221" s="11">
        <f>IF(OR(INDEX(All!$D$2:$D$532,$P221)="Local",INDEX(All!$D$2:$D$532,$P221)="Local / LUPC"),INDEX(All!$N$2:$N$532,$P221),"")</f>
        <v>0</v>
      </c>
      <c r="O221" s="11">
        <f>INDEX(All!$V$2:$V$532,$P221)</f>
        <v>19</v>
      </c>
      <c r="P221">
        <f>MATCH($A221&amp;"|"&amp;$B221,INDEX(All!$A$2:$A$532&amp;"|"&amp;All!$B$2:$B$532,0),0)</f>
        <v>530</v>
      </c>
    </row>
    <row r="222" spans="1:16" x14ac:dyDescent="0.2">
      <c r="A222" s="8" t="s">
        <v>54</v>
      </c>
      <c r="B222" s="9" t="s">
        <v>55</v>
      </c>
      <c r="C222" s="9">
        <f>INDEX(All!$C$2:$C$532,$P222)</f>
        <v>0</v>
      </c>
      <c r="D222" s="9" t="str">
        <f>INDEX(All!$D$2:$D$532,$P222)</f>
        <v>Not Available</v>
      </c>
      <c r="E222" s="9" t="str">
        <f>INDEX(All!$E$2:$E$532,$P222)</f>
        <v>No</v>
      </c>
      <c r="F222" s="12">
        <f>INDEX(All!$F$2:$F$532,$P222)</f>
        <v>584</v>
      </c>
      <c r="G222">
        <f>INDEX(All!$G$2:$G$532,$P222)</f>
        <v>644</v>
      </c>
      <c r="H222" s="9" t="str">
        <f>IF(OR(INDEX(All!$D$2:$D$532,$P222)="Local",INDEX(All!$D$2:$D$532,$P222)="Local / LUPC"),INDEX(All!$H$2:$H$532,$P222),"")</f>
        <v/>
      </c>
      <c r="I222" s="9" t="str">
        <f>IF(OR(INDEX(All!$D$2:$D$532,$P222)="Local",INDEX(All!$D$2:$D$532,$P222)="Local / LUPC"),INDEX(All!$I$2:$I$532,$P222),IF(INDEX(All!$D$2:$D$532,$P222)="Census",INDEX(All!$Y$2:$Y$532,$P222),""))</f>
        <v/>
      </c>
      <c r="J222" s="9" t="str">
        <f>IF(OR(INDEX(All!$D$2:$D$532,$P222)="Local",INDEX(All!$D$2:$D$532,$P222)="Local / LUPC"),INDEX(All!$J$2:$J$532,$P222),IF(INDEX(All!$D$2:$D$532,$P222)="Census",INDEX(All!$AA$2:$AA$532,$P222),""))</f>
        <v/>
      </c>
      <c r="K222" s="9" t="str">
        <f>IF(OR(INDEX(All!$D$2:$D$532,$P222)="Local",INDEX(All!$D$2:$D$532,$P222)="Local / LUPC"),INDEX(All!$K$2:$K$532,$P222),IF(INDEX(All!$D$2:$D$532,$P222)="Census",INDEX(All!$AB$2:$AB$532,$P222),""))</f>
        <v/>
      </c>
      <c r="L222" s="9" t="str">
        <f>IF(OR(INDEX(All!$D$2:$D$532,$P222)="Local",INDEX(All!$D$2:$D$532,$P222)="Local / LUPC"),INDEX(All!$L$2:$L$532,$P222),IF(INDEX(All!$D$2:$D$532,$P222)="Census",INDEX(All!$AC$2:$AC$532,$P222),""))</f>
        <v/>
      </c>
      <c r="M222" s="9" t="str">
        <f>IF(OR(INDEX(All!$D$2:$D$532,$P222)="Local",INDEX(All!$D$2:$D$532,$P222)="Local / LUPC"),INDEX(All!$M$2:$M$532,$P222),IF(INDEX(All!$D$2:$D$532,$P222)="Census",INDEX(All!$X$2:$X$532,$P222),""))</f>
        <v/>
      </c>
      <c r="N222" s="9" t="str">
        <f>IF(OR(INDEX(All!$D$2:$D$532,$P222)="Local",INDEX(All!$D$2:$D$532,$P222)="Local / LUPC"),INDEX(All!$N$2:$N$532,$P222),"")</f>
        <v/>
      </c>
      <c r="O222" s="9">
        <f>INDEX(All!$V$2:$V$532,$P222)</f>
        <v>0</v>
      </c>
      <c r="P222">
        <f>MATCH($A222&amp;"|"&amp;$B222,INDEX(All!$A$2:$A$532&amp;"|"&amp;All!$B$2:$B$532,0),0)</f>
        <v>1</v>
      </c>
    </row>
    <row r="223" spans="1:16" x14ac:dyDescent="0.2">
      <c r="A223" s="10" t="s">
        <v>93</v>
      </c>
      <c r="B223" s="11" t="s">
        <v>79</v>
      </c>
      <c r="C223" s="11">
        <f>INDEX(All!$C$2:$C$532,$P223)</f>
        <v>0</v>
      </c>
      <c r="D223" s="11" t="str">
        <f>INDEX(All!$D$2:$D$532,$P223)</f>
        <v>Not Available</v>
      </c>
      <c r="E223" s="11" t="str">
        <f>INDEX(All!$E$2:$E$532,$P223)</f>
        <v>No</v>
      </c>
      <c r="F223" s="13">
        <f>INDEX(All!$F$2:$F$532,$P223)</f>
        <v>791</v>
      </c>
      <c r="G223">
        <f>INDEX(All!$G$2:$G$532,$P223)</f>
        <v>964</v>
      </c>
      <c r="H223" s="11" t="str">
        <f>IF(OR(INDEX(All!$D$2:$D$532,$P223)="Local",INDEX(All!$D$2:$D$532,$P223)="Local / LUPC"),INDEX(All!$H$2:$H$532,$P223),"")</f>
        <v/>
      </c>
      <c r="I223" s="11" t="str">
        <f>IF(OR(INDEX(All!$D$2:$D$532,$P223)="Local",INDEX(All!$D$2:$D$532,$P223)="Local / LUPC"),INDEX(All!$I$2:$I$532,$P223),IF(INDEX(All!$D$2:$D$532,$P223)="Census",INDEX(All!$Y$2:$Y$532,$P223),""))</f>
        <v/>
      </c>
      <c r="J223" s="11" t="str">
        <f>IF(OR(INDEX(All!$D$2:$D$532,$P223)="Local",INDEX(All!$D$2:$D$532,$P223)="Local / LUPC"),INDEX(All!$J$2:$J$532,$P223),IF(INDEX(All!$D$2:$D$532,$P223)="Census",INDEX(All!$AA$2:$AA$532,$P223),""))</f>
        <v/>
      </c>
      <c r="K223" s="11" t="str">
        <f>IF(OR(INDEX(All!$D$2:$D$532,$P223)="Local",INDEX(All!$D$2:$D$532,$P223)="Local / LUPC"),INDEX(All!$K$2:$K$532,$P223),IF(INDEX(All!$D$2:$D$532,$P223)="Census",INDEX(All!$AB$2:$AB$532,$P223),""))</f>
        <v/>
      </c>
      <c r="L223" s="11" t="str">
        <f>IF(OR(INDEX(All!$D$2:$D$532,$P223)="Local",INDEX(All!$D$2:$D$532,$P223)="Local / LUPC"),INDEX(All!$L$2:$L$532,$P223),IF(INDEX(All!$D$2:$D$532,$P223)="Census",INDEX(All!$AC$2:$AC$532,$P223),""))</f>
        <v/>
      </c>
      <c r="M223" s="11" t="str">
        <f>IF(OR(INDEX(All!$D$2:$D$532,$P223)="Local",INDEX(All!$D$2:$D$532,$P223)="Local / LUPC"),INDEX(All!$M$2:$M$532,$P223),IF(INDEX(All!$D$2:$D$532,$P223)="Census",INDEX(All!$X$2:$X$532,$P223),""))</f>
        <v/>
      </c>
      <c r="N223" s="11" t="str">
        <f>IF(OR(INDEX(All!$D$2:$D$532,$P223)="Local",INDEX(All!$D$2:$D$532,$P223)="Local / LUPC"),INDEX(All!$N$2:$N$532,$P223),"")</f>
        <v/>
      </c>
      <c r="O223" s="11">
        <f>INDEX(All!$V$2:$V$532,$P223)</f>
        <v>0</v>
      </c>
      <c r="P223">
        <f>MATCH($A223&amp;"|"&amp;$B223,INDEX(All!$A$2:$A$532&amp;"|"&amp;All!$B$2:$B$532,0),0)</f>
        <v>19</v>
      </c>
    </row>
    <row r="224" spans="1:16" x14ac:dyDescent="0.2">
      <c r="A224" s="8" t="s">
        <v>99</v>
      </c>
      <c r="B224" s="9" t="s">
        <v>100</v>
      </c>
      <c r="C224" s="9">
        <f>INDEX(All!$C$2:$C$532,$P224)</f>
        <v>0</v>
      </c>
      <c r="D224" s="9" t="str">
        <f>INDEX(All!$D$2:$D$532,$P224)</f>
        <v>Not Available</v>
      </c>
      <c r="E224" s="9" t="str">
        <f>INDEX(All!$E$2:$E$532,$P224)</f>
        <v>No</v>
      </c>
      <c r="F224" s="12">
        <f>INDEX(All!$F$2:$F$532,$P224)</f>
        <v>359</v>
      </c>
      <c r="G224">
        <f>INDEX(All!$G$2:$G$532,$P224)</f>
        <v>454</v>
      </c>
      <c r="H224" s="9" t="str">
        <f>IF(OR(INDEX(All!$D$2:$D$532,$P224)="Local",INDEX(All!$D$2:$D$532,$P224)="Local / LUPC"),INDEX(All!$H$2:$H$532,$P224),"")</f>
        <v/>
      </c>
      <c r="I224" s="9" t="str">
        <f>IF(OR(INDEX(All!$D$2:$D$532,$P224)="Local",INDEX(All!$D$2:$D$532,$P224)="Local / LUPC"),INDEX(All!$I$2:$I$532,$P224),IF(INDEX(All!$D$2:$D$532,$P224)="Census",INDEX(All!$Y$2:$Y$532,$P224),""))</f>
        <v/>
      </c>
      <c r="J224" s="9" t="str">
        <f>IF(OR(INDEX(All!$D$2:$D$532,$P224)="Local",INDEX(All!$D$2:$D$532,$P224)="Local / LUPC"),INDEX(All!$J$2:$J$532,$P224),IF(INDEX(All!$D$2:$D$532,$P224)="Census",INDEX(All!$AA$2:$AA$532,$P224),""))</f>
        <v/>
      </c>
      <c r="K224" s="9" t="str">
        <f>IF(OR(INDEX(All!$D$2:$D$532,$P224)="Local",INDEX(All!$D$2:$D$532,$P224)="Local / LUPC"),INDEX(All!$K$2:$K$532,$P224),IF(INDEX(All!$D$2:$D$532,$P224)="Census",INDEX(All!$AB$2:$AB$532,$P224),""))</f>
        <v/>
      </c>
      <c r="L224" s="9" t="str">
        <f>IF(OR(INDEX(All!$D$2:$D$532,$P224)="Local",INDEX(All!$D$2:$D$532,$P224)="Local / LUPC"),INDEX(All!$L$2:$L$532,$P224),IF(INDEX(All!$D$2:$D$532,$P224)="Census",INDEX(All!$AC$2:$AC$532,$P224),""))</f>
        <v/>
      </c>
      <c r="M224" s="9" t="str">
        <f>IF(OR(INDEX(All!$D$2:$D$532,$P224)="Local",INDEX(All!$D$2:$D$532,$P224)="Local / LUPC"),INDEX(All!$M$2:$M$532,$P224),IF(INDEX(All!$D$2:$D$532,$P224)="Census",INDEX(All!$X$2:$X$532,$P224),""))</f>
        <v/>
      </c>
      <c r="N224" s="9" t="str">
        <f>IF(OR(INDEX(All!$D$2:$D$532,$P224)="Local",INDEX(All!$D$2:$D$532,$P224)="Local / LUPC"),INDEX(All!$N$2:$N$532,$P224),"")</f>
        <v/>
      </c>
      <c r="O224" s="9">
        <f>INDEX(All!$V$2:$V$532,$P224)</f>
        <v>0</v>
      </c>
      <c r="P224">
        <f>MATCH($A224&amp;"|"&amp;$B224,INDEX(All!$A$2:$A$532&amp;"|"&amp;All!$B$2:$B$532,0),0)</f>
        <v>23</v>
      </c>
    </row>
    <row r="225" spans="1:16" x14ac:dyDescent="0.2">
      <c r="A225" s="10" t="s">
        <v>127</v>
      </c>
      <c r="B225" s="11" t="s">
        <v>74</v>
      </c>
      <c r="C225" s="11">
        <f>INDEX(All!$C$2:$C$532,$P225)</f>
        <v>0</v>
      </c>
      <c r="D225" s="11" t="str">
        <f>INDEX(All!$D$2:$D$532,$P225)</f>
        <v>Not Available</v>
      </c>
      <c r="E225" s="11" t="str">
        <f>INDEX(All!$E$2:$E$532,$P225)</f>
        <v>No</v>
      </c>
      <c r="F225" s="13">
        <f>INDEX(All!$F$2:$F$532,$P225)</f>
        <v>2813</v>
      </c>
      <c r="G225">
        <f>INDEX(All!$G$2:$G$532,$P225)</f>
        <v>2815</v>
      </c>
      <c r="H225" s="11" t="str">
        <f>IF(OR(INDEX(All!$D$2:$D$532,$P225)="Local",INDEX(All!$D$2:$D$532,$P225)="Local / LUPC"),INDEX(All!$H$2:$H$532,$P225),"")</f>
        <v/>
      </c>
      <c r="I225" s="11" t="str">
        <f>IF(OR(INDEX(All!$D$2:$D$532,$P225)="Local",INDEX(All!$D$2:$D$532,$P225)="Local / LUPC"),INDEX(All!$I$2:$I$532,$P225),IF(INDEX(All!$D$2:$D$532,$P225)="Census",INDEX(All!$Y$2:$Y$532,$P225),""))</f>
        <v/>
      </c>
      <c r="J225" s="11" t="str">
        <f>IF(OR(INDEX(All!$D$2:$D$532,$P225)="Local",INDEX(All!$D$2:$D$532,$P225)="Local / LUPC"),INDEX(All!$J$2:$J$532,$P225),IF(INDEX(All!$D$2:$D$532,$P225)="Census",INDEX(All!$AA$2:$AA$532,$P225),""))</f>
        <v/>
      </c>
      <c r="K225" s="11" t="str">
        <f>IF(OR(INDEX(All!$D$2:$D$532,$P225)="Local",INDEX(All!$D$2:$D$532,$P225)="Local / LUPC"),INDEX(All!$K$2:$K$532,$P225),IF(INDEX(All!$D$2:$D$532,$P225)="Census",INDEX(All!$AB$2:$AB$532,$P225),""))</f>
        <v/>
      </c>
      <c r="L225" s="11" t="str">
        <f>IF(OR(INDEX(All!$D$2:$D$532,$P225)="Local",INDEX(All!$D$2:$D$532,$P225)="Local / LUPC"),INDEX(All!$L$2:$L$532,$P225),IF(INDEX(All!$D$2:$D$532,$P225)="Census",INDEX(All!$AC$2:$AC$532,$P225),""))</f>
        <v/>
      </c>
      <c r="M225" s="11" t="str">
        <f>IF(OR(INDEX(All!$D$2:$D$532,$P225)="Local",INDEX(All!$D$2:$D$532,$P225)="Local / LUPC"),INDEX(All!$M$2:$M$532,$P225),IF(INDEX(All!$D$2:$D$532,$P225)="Census",INDEX(All!$X$2:$X$532,$P225),""))</f>
        <v/>
      </c>
      <c r="N225" s="11" t="str">
        <f>IF(OR(INDEX(All!$D$2:$D$532,$P225)="Local",INDEX(All!$D$2:$D$532,$P225)="Local / LUPC"),INDEX(All!$N$2:$N$532,$P225),"")</f>
        <v/>
      </c>
      <c r="O225" s="11">
        <f>INDEX(All!$V$2:$V$532,$P225)</f>
        <v>0</v>
      </c>
      <c r="P225">
        <f>MATCH($A225&amp;"|"&amp;$B225,INDEX(All!$A$2:$A$532&amp;"|"&amp;All!$B$2:$B$532,0),0)</f>
        <v>44</v>
      </c>
    </row>
    <row r="226" spans="1:16" x14ac:dyDescent="0.2">
      <c r="A226" s="8" t="s">
        <v>138</v>
      </c>
      <c r="B226" s="9" t="s">
        <v>68</v>
      </c>
      <c r="C226" s="9">
        <f>INDEX(All!$C$2:$C$532,$P226)</f>
        <v>0</v>
      </c>
      <c r="D226" s="9" t="str">
        <f>INDEX(All!$D$2:$D$532,$P226)</f>
        <v>Not Available</v>
      </c>
      <c r="E226" s="9" t="str">
        <f>INDEX(All!$E$2:$E$532,$P226)</f>
        <v>No</v>
      </c>
      <c r="F226" s="12">
        <f>INDEX(All!$F$2:$F$532,$P226)</f>
        <v>484</v>
      </c>
      <c r="G226">
        <f>INDEX(All!$G$2:$G$532,$P226)</f>
        <v>526</v>
      </c>
      <c r="H226" s="9" t="str">
        <f>IF(OR(INDEX(All!$D$2:$D$532,$P226)="Local",INDEX(All!$D$2:$D$532,$P226)="Local / LUPC"),INDEX(All!$H$2:$H$532,$P226),"")</f>
        <v/>
      </c>
      <c r="I226" s="9" t="str">
        <f>IF(OR(INDEX(All!$D$2:$D$532,$P226)="Local",INDEX(All!$D$2:$D$532,$P226)="Local / LUPC"),INDEX(All!$I$2:$I$532,$P226),IF(INDEX(All!$D$2:$D$532,$P226)="Census",INDEX(All!$Y$2:$Y$532,$P226),""))</f>
        <v/>
      </c>
      <c r="J226" s="9" t="str">
        <f>IF(OR(INDEX(All!$D$2:$D$532,$P226)="Local",INDEX(All!$D$2:$D$532,$P226)="Local / LUPC"),INDEX(All!$J$2:$J$532,$P226),IF(INDEX(All!$D$2:$D$532,$P226)="Census",INDEX(All!$AA$2:$AA$532,$P226),""))</f>
        <v/>
      </c>
      <c r="K226" s="9" t="str">
        <f>IF(OR(INDEX(All!$D$2:$D$532,$P226)="Local",INDEX(All!$D$2:$D$532,$P226)="Local / LUPC"),INDEX(All!$K$2:$K$532,$P226),IF(INDEX(All!$D$2:$D$532,$P226)="Census",INDEX(All!$AB$2:$AB$532,$P226),""))</f>
        <v/>
      </c>
      <c r="L226" s="9" t="str">
        <f>IF(OR(INDEX(All!$D$2:$D$532,$P226)="Local",INDEX(All!$D$2:$D$532,$P226)="Local / LUPC"),INDEX(All!$L$2:$L$532,$P226),IF(INDEX(All!$D$2:$D$532,$P226)="Census",INDEX(All!$AC$2:$AC$532,$P226),""))</f>
        <v/>
      </c>
      <c r="M226" s="9" t="str">
        <f>IF(OR(INDEX(All!$D$2:$D$532,$P226)="Local",INDEX(All!$D$2:$D$532,$P226)="Local / LUPC"),INDEX(All!$M$2:$M$532,$P226),IF(INDEX(All!$D$2:$D$532,$P226)="Census",INDEX(All!$X$2:$X$532,$P226),""))</f>
        <v/>
      </c>
      <c r="N226" s="9" t="str">
        <f>IF(OR(INDEX(All!$D$2:$D$532,$P226)="Local",INDEX(All!$D$2:$D$532,$P226)="Local / LUPC"),INDEX(All!$N$2:$N$532,$P226),"")</f>
        <v/>
      </c>
      <c r="O226" s="9">
        <f>INDEX(All!$V$2:$V$532,$P226)</f>
        <v>0</v>
      </c>
      <c r="P226">
        <f>MATCH($A226&amp;"|"&amp;$B226,INDEX(All!$A$2:$A$532&amp;"|"&amp;All!$B$2:$B$532,0),0)</f>
        <v>54</v>
      </c>
    </row>
    <row r="227" spans="1:16" x14ac:dyDescent="0.2">
      <c r="A227" s="10" t="s">
        <v>141</v>
      </c>
      <c r="B227" s="11" t="s">
        <v>79</v>
      </c>
      <c r="C227" s="11">
        <f>INDEX(All!$C$2:$C$532,$P227)</f>
        <v>0</v>
      </c>
      <c r="D227" s="11" t="str">
        <f>INDEX(All!$D$2:$D$532,$P227)</f>
        <v>Not Available</v>
      </c>
      <c r="E227" s="11" t="str">
        <f>INDEX(All!$E$2:$E$532,$P227)</f>
        <v>No</v>
      </c>
      <c r="F227" s="13">
        <f>INDEX(All!$F$2:$F$532,$P227)</f>
        <v>98</v>
      </c>
      <c r="G227">
        <f>INDEX(All!$G$2:$G$532,$P227)</f>
        <v>62</v>
      </c>
      <c r="H227" s="11" t="str">
        <f>IF(OR(INDEX(All!$D$2:$D$532,$P227)="Local",INDEX(All!$D$2:$D$532,$P227)="Local / LUPC"),INDEX(All!$H$2:$H$532,$P227),"")</f>
        <v/>
      </c>
      <c r="I227" s="11" t="str">
        <f>IF(OR(INDEX(All!$D$2:$D$532,$P227)="Local",INDEX(All!$D$2:$D$532,$P227)="Local / LUPC"),INDEX(All!$I$2:$I$532,$P227),IF(INDEX(All!$D$2:$D$532,$P227)="Census",INDEX(All!$Y$2:$Y$532,$P227),""))</f>
        <v/>
      </c>
      <c r="J227" s="11" t="str">
        <f>IF(OR(INDEX(All!$D$2:$D$532,$P227)="Local",INDEX(All!$D$2:$D$532,$P227)="Local / LUPC"),INDEX(All!$J$2:$J$532,$P227),IF(INDEX(All!$D$2:$D$532,$P227)="Census",INDEX(All!$AA$2:$AA$532,$P227),""))</f>
        <v/>
      </c>
      <c r="K227" s="11" t="str">
        <f>IF(OR(INDEX(All!$D$2:$D$532,$P227)="Local",INDEX(All!$D$2:$D$532,$P227)="Local / LUPC"),INDEX(All!$K$2:$K$532,$P227),IF(INDEX(All!$D$2:$D$532,$P227)="Census",INDEX(All!$AB$2:$AB$532,$P227),""))</f>
        <v/>
      </c>
      <c r="L227" s="11" t="str">
        <f>IF(OR(INDEX(All!$D$2:$D$532,$P227)="Local",INDEX(All!$D$2:$D$532,$P227)="Local / LUPC"),INDEX(All!$L$2:$L$532,$P227),IF(INDEX(All!$D$2:$D$532,$P227)="Census",INDEX(All!$AC$2:$AC$532,$P227),""))</f>
        <v/>
      </c>
      <c r="M227" s="11" t="str">
        <f>IF(OR(INDEX(All!$D$2:$D$532,$P227)="Local",INDEX(All!$D$2:$D$532,$P227)="Local / LUPC"),INDEX(All!$M$2:$M$532,$P227),IF(INDEX(All!$D$2:$D$532,$P227)="Census",INDEX(All!$X$2:$X$532,$P227),""))</f>
        <v/>
      </c>
      <c r="N227" s="11" t="str">
        <f>IF(OR(INDEX(All!$D$2:$D$532,$P227)="Local",INDEX(All!$D$2:$D$532,$P227)="Local / LUPC"),INDEX(All!$N$2:$N$532,$P227),"")</f>
        <v/>
      </c>
      <c r="O227" s="11">
        <f>INDEX(All!$V$2:$V$532,$P227)</f>
        <v>0</v>
      </c>
      <c r="P227">
        <f>MATCH($A227&amp;"|"&amp;$B227,INDEX(All!$A$2:$A$532&amp;"|"&amp;All!$B$2:$B$532,0),0)</f>
        <v>56</v>
      </c>
    </row>
    <row r="228" spans="1:16" x14ac:dyDescent="0.2">
      <c r="A228" s="8" t="s">
        <v>143</v>
      </c>
      <c r="B228" s="9" t="s">
        <v>74</v>
      </c>
      <c r="C228" s="9">
        <f>INDEX(All!$C$2:$C$532,$P228)</f>
        <v>0</v>
      </c>
      <c r="D228" s="9" t="str">
        <f>INDEX(All!$D$2:$D$532,$P228)</f>
        <v>Not Available</v>
      </c>
      <c r="E228" s="9" t="str">
        <f>INDEX(All!$E$2:$E$532,$P228)</f>
        <v>No</v>
      </c>
      <c r="F228" s="12">
        <f>INDEX(All!$F$2:$F$532,$P228)</f>
        <v>869</v>
      </c>
      <c r="G228">
        <f>INDEX(All!$G$2:$G$532,$P228)</f>
        <v>830</v>
      </c>
      <c r="H228" s="9" t="str">
        <f>IF(OR(INDEX(All!$D$2:$D$532,$P228)="Local",INDEX(All!$D$2:$D$532,$P228)="Local / LUPC"),INDEX(All!$H$2:$H$532,$P228),"")</f>
        <v/>
      </c>
      <c r="I228" s="9" t="str">
        <f>IF(OR(INDEX(All!$D$2:$D$532,$P228)="Local",INDEX(All!$D$2:$D$532,$P228)="Local / LUPC"),INDEX(All!$I$2:$I$532,$P228),IF(INDEX(All!$D$2:$D$532,$P228)="Census",INDEX(All!$Y$2:$Y$532,$P228),""))</f>
        <v/>
      </c>
      <c r="J228" s="9" t="str">
        <f>IF(OR(INDEX(All!$D$2:$D$532,$P228)="Local",INDEX(All!$D$2:$D$532,$P228)="Local / LUPC"),INDEX(All!$J$2:$J$532,$P228),IF(INDEX(All!$D$2:$D$532,$P228)="Census",INDEX(All!$AA$2:$AA$532,$P228),""))</f>
        <v/>
      </c>
      <c r="K228" s="9" t="str">
        <f>IF(OR(INDEX(All!$D$2:$D$532,$P228)="Local",INDEX(All!$D$2:$D$532,$P228)="Local / LUPC"),INDEX(All!$K$2:$K$532,$P228),IF(INDEX(All!$D$2:$D$532,$P228)="Census",INDEX(All!$AB$2:$AB$532,$P228),""))</f>
        <v/>
      </c>
      <c r="L228" s="9" t="str">
        <f>IF(OR(INDEX(All!$D$2:$D$532,$P228)="Local",INDEX(All!$D$2:$D$532,$P228)="Local / LUPC"),INDEX(All!$L$2:$L$532,$P228),IF(INDEX(All!$D$2:$D$532,$P228)="Census",INDEX(All!$AC$2:$AC$532,$P228),""))</f>
        <v/>
      </c>
      <c r="M228" s="9" t="str">
        <f>IF(OR(INDEX(All!$D$2:$D$532,$P228)="Local",INDEX(All!$D$2:$D$532,$P228)="Local / LUPC"),INDEX(All!$M$2:$M$532,$P228),IF(INDEX(All!$D$2:$D$532,$P228)="Census",INDEX(All!$X$2:$X$532,$P228),""))</f>
        <v/>
      </c>
      <c r="N228" s="9" t="str">
        <f>IF(OR(INDEX(All!$D$2:$D$532,$P228)="Local",INDEX(All!$D$2:$D$532,$P228)="Local / LUPC"),INDEX(All!$N$2:$N$532,$P228),"")</f>
        <v/>
      </c>
      <c r="O228" s="9">
        <f>INDEX(All!$V$2:$V$532,$P228)</f>
        <v>0</v>
      </c>
      <c r="P228">
        <f>MATCH($A228&amp;"|"&amp;$B228,INDEX(All!$A$2:$A$532&amp;"|"&amp;All!$B$2:$B$532,0),0)</f>
        <v>58</v>
      </c>
    </row>
    <row r="229" spans="1:16" x14ac:dyDescent="0.2">
      <c r="A229" s="10" t="s">
        <v>145</v>
      </c>
      <c r="B229" s="11" t="s">
        <v>74</v>
      </c>
      <c r="C229" s="11">
        <f>INDEX(All!$C$2:$C$532,$P229)</f>
        <v>0</v>
      </c>
      <c r="D229" s="11" t="str">
        <f>INDEX(All!$D$2:$D$532,$P229)</f>
        <v>Not Available</v>
      </c>
      <c r="E229" s="11" t="str">
        <f>INDEX(All!$E$2:$E$532,$P229)</f>
        <v>No</v>
      </c>
      <c r="F229" s="13">
        <f>INDEX(All!$F$2:$F$532,$P229)</f>
        <v>853</v>
      </c>
      <c r="G229">
        <f>INDEX(All!$G$2:$G$532,$P229)</f>
        <v>936</v>
      </c>
      <c r="H229" s="11" t="str">
        <f>IF(OR(INDEX(All!$D$2:$D$532,$P229)="Local",INDEX(All!$D$2:$D$532,$P229)="Local / LUPC"),INDEX(All!$H$2:$H$532,$P229),"")</f>
        <v/>
      </c>
      <c r="I229" s="11" t="str">
        <f>IF(OR(INDEX(All!$D$2:$D$532,$P229)="Local",INDEX(All!$D$2:$D$532,$P229)="Local / LUPC"),INDEX(All!$I$2:$I$532,$P229),IF(INDEX(All!$D$2:$D$532,$P229)="Census",INDEX(All!$Y$2:$Y$532,$P229),""))</f>
        <v/>
      </c>
      <c r="J229" s="11" t="str">
        <f>IF(OR(INDEX(All!$D$2:$D$532,$P229)="Local",INDEX(All!$D$2:$D$532,$P229)="Local / LUPC"),INDEX(All!$J$2:$J$532,$P229),IF(INDEX(All!$D$2:$D$532,$P229)="Census",INDEX(All!$AA$2:$AA$532,$P229),""))</f>
        <v/>
      </c>
      <c r="K229" s="11" t="str">
        <f>IF(OR(INDEX(All!$D$2:$D$532,$P229)="Local",INDEX(All!$D$2:$D$532,$P229)="Local / LUPC"),INDEX(All!$K$2:$K$532,$P229),IF(INDEX(All!$D$2:$D$532,$P229)="Census",INDEX(All!$AB$2:$AB$532,$P229),""))</f>
        <v/>
      </c>
      <c r="L229" s="11" t="str">
        <f>IF(OR(INDEX(All!$D$2:$D$532,$P229)="Local",INDEX(All!$D$2:$D$532,$P229)="Local / LUPC"),INDEX(All!$L$2:$L$532,$P229),IF(INDEX(All!$D$2:$D$532,$P229)="Census",INDEX(All!$AC$2:$AC$532,$P229),""))</f>
        <v/>
      </c>
      <c r="M229" s="11" t="str">
        <f>IF(OR(INDEX(All!$D$2:$D$532,$P229)="Local",INDEX(All!$D$2:$D$532,$P229)="Local / LUPC"),INDEX(All!$M$2:$M$532,$P229),IF(INDEX(All!$D$2:$D$532,$P229)="Census",INDEX(All!$X$2:$X$532,$P229),""))</f>
        <v/>
      </c>
      <c r="N229" s="11" t="str">
        <f>IF(OR(INDEX(All!$D$2:$D$532,$P229)="Local",INDEX(All!$D$2:$D$532,$P229)="Local / LUPC"),INDEX(All!$N$2:$N$532,$P229),"")</f>
        <v/>
      </c>
      <c r="O229" s="11">
        <f>INDEX(All!$V$2:$V$532,$P229)</f>
        <v>0</v>
      </c>
      <c r="P229">
        <f>MATCH($A229&amp;"|"&amp;$B229,INDEX(All!$A$2:$A$532&amp;"|"&amp;All!$B$2:$B$532,0),0)</f>
        <v>60</v>
      </c>
    </row>
    <row r="230" spans="1:16" x14ac:dyDescent="0.2">
      <c r="A230" s="8" t="s">
        <v>152</v>
      </c>
      <c r="B230" s="9" t="s">
        <v>116</v>
      </c>
      <c r="C230" s="9">
        <f>INDEX(All!$C$2:$C$532,$P230)</f>
        <v>0</v>
      </c>
      <c r="D230" s="9" t="str">
        <f>INDEX(All!$D$2:$D$532,$P230)</f>
        <v>Not Available</v>
      </c>
      <c r="E230" s="9" t="str">
        <f>INDEX(All!$E$2:$E$532,$P230)</f>
        <v>No</v>
      </c>
      <c r="F230" s="12">
        <f>INDEX(All!$F$2:$F$532,$P230)</f>
        <v>953</v>
      </c>
      <c r="G230">
        <f>INDEX(All!$G$2:$G$532,$P230)</f>
        <v>1113</v>
      </c>
      <c r="H230" s="9" t="str">
        <f>IF(OR(INDEX(All!$D$2:$D$532,$P230)="Local",INDEX(All!$D$2:$D$532,$P230)="Local / LUPC"),INDEX(All!$H$2:$H$532,$P230),"")</f>
        <v/>
      </c>
      <c r="I230" s="9" t="str">
        <f>IF(OR(INDEX(All!$D$2:$D$532,$P230)="Local",INDEX(All!$D$2:$D$532,$P230)="Local / LUPC"),INDEX(All!$I$2:$I$532,$P230),IF(INDEX(All!$D$2:$D$532,$P230)="Census",INDEX(All!$Y$2:$Y$532,$P230),""))</f>
        <v/>
      </c>
      <c r="J230" s="9" t="str">
        <f>IF(OR(INDEX(All!$D$2:$D$532,$P230)="Local",INDEX(All!$D$2:$D$532,$P230)="Local / LUPC"),INDEX(All!$J$2:$J$532,$P230),IF(INDEX(All!$D$2:$D$532,$P230)="Census",INDEX(All!$AA$2:$AA$532,$P230),""))</f>
        <v/>
      </c>
      <c r="K230" s="9" t="str">
        <f>IF(OR(INDEX(All!$D$2:$D$532,$P230)="Local",INDEX(All!$D$2:$D$532,$P230)="Local / LUPC"),INDEX(All!$K$2:$K$532,$P230),IF(INDEX(All!$D$2:$D$532,$P230)="Census",INDEX(All!$AB$2:$AB$532,$P230),""))</f>
        <v/>
      </c>
      <c r="L230" s="9" t="str">
        <f>IF(OR(INDEX(All!$D$2:$D$532,$P230)="Local",INDEX(All!$D$2:$D$532,$P230)="Local / LUPC"),INDEX(All!$L$2:$L$532,$P230),IF(INDEX(All!$D$2:$D$532,$P230)="Census",INDEX(All!$AC$2:$AC$532,$P230),""))</f>
        <v/>
      </c>
      <c r="M230" s="9" t="str">
        <f>IF(OR(INDEX(All!$D$2:$D$532,$P230)="Local",INDEX(All!$D$2:$D$532,$P230)="Local / LUPC"),INDEX(All!$M$2:$M$532,$P230),IF(INDEX(All!$D$2:$D$532,$P230)="Census",INDEX(All!$X$2:$X$532,$P230),""))</f>
        <v/>
      </c>
      <c r="N230" s="9" t="str">
        <f>IF(OR(INDEX(All!$D$2:$D$532,$P230)="Local",INDEX(All!$D$2:$D$532,$P230)="Local / LUPC"),INDEX(All!$N$2:$N$532,$P230),"")</f>
        <v/>
      </c>
      <c r="O230" s="9">
        <f>INDEX(All!$V$2:$V$532,$P230)</f>
        <v>0</v>
      </c>
      <c r="P230">
        <f>MATCH($A230&amp;"|"&amp;$B230,INDEX(All!$A$2:$A$532&amp;"|"&amp;All!$B$2:$B$532,0),0)</f>
        <v>67</v>
      </c>
    </row>
    <row r="231" spans="1:16" x14ac:dyDescent="0.2">
      <c r="A231" s="10" t="s">
        <v>158</v>
      </c>
      <c r="B231" s="11" t="s">
        <v>79</v>
      </c>
      <c r="C231" s="11">
        <f>INDEX(All!$C$2:$C$532,$P231)</f>
        <v>0</v>
      </c>
      <c r="D231" s="11" t="str">
        <f>INDEX(All!$D$2:$D$532,$P231)</f>
        <v>Not Available</v>
      </c>
      <c r="E231" s="11" t="str">
        <f>INDEX(All!$E$2:$E$532,$P231)</f>
        <v>No</v>
      </c>
      <c r="F231" s="13">
        <f>INDEX(All!$F$2:$F$532,$P231)</f>
        <v>2063</v>
      </c>
      <c r="G231">
        <f>INDEX(All!$G$2:$G$532,$P231)</f>
        <v>2218</v>
      </c>
      <c r="H231" s="11" t="str">
        <f>IF(OR(INDEX(All!$D$2:$D$532,$P231)="Local",INDEX(All!$D$2:$D$532,$P231)="Local / LUPC"),INDEX(All!$H$2:$H$532,$P231),"")</f>
        <v/>
      </c>
      <c r="I231" s="11" t="str">
        <f>IF(OR(INDEX(All!$D$2:$D$532,$P231)="Local",INDEX(All!$D$2:$D$532,$P231)="Local / LUPC"),INDEX(All!$I$2:$I$532,$P231),IF(INDEX(All!$D$2:$D$532,$P231)="Census",INDEX(All!$Y$2:$Y$532,$P231),""))</f>
        <v/>
      </c>
      <c r="J231" s="11" t="str">
        <f>IF(OR(INDEX(All!$D$2:$D$532,$P231)="Local",INDEX(All!$D$2:$D$532,$P231)="Local / LUPC"),INDEX(All!$J$2:$J$532,$P231),IF(INDEX(All!$D$2:$D$532,$P231)="Census",INDEX(All!$AA$2:$AA$532,$P231),""))</f>
        <v/>
      </c>
      <c r="K231" s="11" t="str">
        <f>IF(OR(INDEX(All!$D$2:$D$532,$P231)="Local",INDEX(All!$D$2:$D$532,$P231)="Local / LUPC"),INDEX(All!$K$2:$K$532,$P231),IF(INDEX(All!$D$2:$D$532,$P231)="Census",INDEX(All!$AB$2:$AB$532,$P231),""))</f>
        <v/>
      </c>
      <c r="L231" s="11" t="str">
        <f>IF(OR(INDEX(All!$D$2:$D$532,$P231)="Local",INDEX(All!$D$2:$D$532,$P231)="Local / LUPC"),INDEX(All!$L$2:$L$532,$P231),IF(INDEX(All!$D$2:$D$532,$P231)="Census",INDEX(All!$AC$2:$AC$532,$P231),""))</f>
        <v/>
      </c>
      <c r="M231" s="11" t="str">
        <f>IF(OR(INDEX(All!$D$2:$D$532,$P231)="Local",INDEX(All!$D$2:$D$532,$P231)="Local / LUPC"),INDEX(All!$M$2:$M$532,$P231),IF(INDEX(All!$D$2:$D$532,$P231)="Census",INDEX(All!$X$2:$X$532,$P231),""))</f>
        <v/>
      </c>
      <c r="N231" s="11" t="str">
        <f>IF(OR(INDEX(All!$D$2:$D$532,$P231)="Local",INDEX(All!$D$2:$D$532,$P231)="Local / LUPC"),INDEX(All!$N$2:$N$532,$P231),"")</f>
        <v/>
      </c>
      <c r="O231" s="11">
        <f>INDEX(All!$V$2:$V$532,$P231)</f>
        <v>0</v>
      </c>
      <c r="P231">
        <f>MATCH($A231&amp;"|"&amp;$B231,INDEX(All!$A$2:$A$532&amp;"|"&amp;All!$B$2:$B$532,0),0)</f>
        <v>73</v>
      </c>
    </row>
    <row r="232" spans="1:16" x14ac:dyDescent="0.2">
      <c r="A232" s="8" t="s">
        <v>167</v>
      </c>
      <c r="B232" s="9" t="s">
        <v>100</v>
      </c>
      <c r="C232" s="9">
        <f>INDEX(All!$C$2:$C$532,$P232)</f>
        <v>0</v>
      </c>
      <c r="D232" s="9" t="str">
        <f>INDEX(All!$D$2:$D$532,$P232)</f>
        <v>Not Available</v>
      </c>
      <c r="E232" s="9" t="str">
        <f>INDEX(All!$E$2:$E$532,$P232)</f>
        <v>No</v>
      </c>
      <c r="F232" s="12">
        <f>INDEX(All!$F$2:$F$532,$P232)</f>
        <v>845</v>
      </c>
      <c r="G232">
        <f>INDEX(All!$G$2:$G$532,$P232)</f>
        <v>512</v>
      </c>
      <c r="H232" s="9" t="str">
        <f>IF(OR(INDEX(All!$D$2:$D$532,$P232)="Local",INDEX(All!$D$2:$D$532,$P232)="Local / LUPC"),INDEX(All!$H$2:$H$532,$P232),"")</f>
        <v/>
      </c>
      <c r="I232" s="9" t="str">
        <f>IF(OR(INDEX(All!$D$2:$D$532,$P232)="Local",INDEX(All!$D$2:$D$532,$P232)="Local / LUPC"),INDEX(All!$I$2:$I$532,$P232),IF(INDEX(All!$D$2:$D$532,$P232)="Census",INDEX(All!$Y$2:$Y$532,$P232),""))</f>
        <v/>
      </c>
      <c r="J232" s="9" t="str">
        <f>IF(OR(INDEX(All!$D$2:$D$532,$P232)="Local",INDEX(All!$D$2:$D$532,$P232)="Local / LUPC"),INDEX(All!$J$2:$J$532,$P232),IF(INDEX(All!$D$2:$D$532,$P232)="Census",INDEX(All!$AA$2:$AA$532,$P232),""))</f>
        <v/>
      </c>
      <c r="K232" s="9" t="str">
        <f>IF(OR(INDEX(All!$D$2:$D$532,$P232)="Local",INDEX(All!$D$2:$D$532,$P232)="Local / LUPC"),INDEX(All!$K$2:$K$532,$P232),IF(INDEX(All!$D$2:$D$532,$P232)="Census",INDEX(All!$AB$2:$AB$532,$P232),""))</f>
        <v/>
      </c>
      <c r="L232" s="9" t="str">
        <f>IF(OR(INDEX(All!$D$2:$D$532,$P232)="Local",INDEX(All!$D$2:$D$532,$P232)="Local / LUPC"),INDEX(All!$L$2:$L$532,$P232),IF(INDEX(All!$D$2:$D$532,$P232)="Census",INDEX(All!$AC$2:$AC$532,$P232),""))</f>
        <v/>
      </c>
      <c r="M232" s="9" t="str">
        <f>IF(OR(INDEX(All!$D$2:$D$532,$P232)="Local",INDEX(All!$D$2:$D$532,$P232)="Local / LUPC"),INDEX(All!$M$2:$M$532,$P232),IF(INDEX(All!$D$2:$D$532,$P232)="Census",INDEX(All!$X$2:$X$532,$P232),""))</f>
        <v/>
      </c>
      <c r="N232" s="9" t="str">
        <f>IF(OR(INDEX(All!$D$2:$D$532,$P232)="Local",INDEX(All!$D$2:$D$532,$P232)="Local / LUPC"),INDEX(All!$N$2:$N$532,$P232),"")</f>
        <v/>
      </c>
      <c r="O232" s="9">
        <f>INDEX(All!$V$2:$V$532,$P232)</f>
        <v>0</v>
      </c>
      <c r="P232">
        <f>MATCH($A232&amp;"|"&amp;$B232,INDEX(All!$A$2:$A$532&amp;"|"&amp;All!$B$2:$B$532,0),0)</f>
        <v>81</v>
      </c>
    </row>
    <row r="233" spans="1:16" x14ac:dyDescent="0.2">
      <c r="A233" s="10" t="s">
        <v>172</v>
      </c>
      <c r="B233" s="11" t="s">
        <v>68</v>
      </c>
      <c r="C233" s="11">
        <f>INDEX(All!$C$2:$C$532,$P233)</f>
        <v>0</v>
      </c>
      <c r="D233" s="11" t="str">
        <f>INDEX(All!$D$2:$D$532,$P233)</f>
        <v>Not Available</v>
      </c>
      <c r="E233" s="11" t="str">
        <f>INDEX(All!$E$2:$E$532,$P233)</f>
        <v>No</v>
      </c>
      <c r="F233" s="13">
        <f>INDEX(All!$F$2:$F$532,$P233)</f>
        <v>268</v>
      </c>
      <c r="G233">
        <f>INDEX(All!$G$2:$G$532,$P233)</f>
        <v>163</v>
      </c>
      <c r="H233" s="11" t="str">
        <f>IF(OR(INDEX(All!$D$2:$D$532,$P233)="Local",INDEX(All!$D$2:$D$532,$P233)="Local / LUPC"),INDEX(All!$H$2:$H$532,$P233),"")</f>
        <v/>
      </c>
      <c r="I233" s="11" t="str">
        <f>IF(OR(INDEX(All!$D$2:$D$532,$P233)="Local",INDEX(All!$D$2:$D$532,$P233)="Local / LUPC"),INDEX(All!$I$2:$I$532,$P233),IF(INDEX(All!$D$2:$D$532,$P233)="Census",INDEX(All!$Y$2:$Y$532,$P233),""))</f>
        <v/>
      </c>
      <c r="J233" s="11" t="str">
        <f>IF(OR(INDEX(All!$D$2:$D$532,$P233)="Local",INDEX(All!$D$2:$D$532,$P233)="Local / LUPC"),INDEX(All!$J$2:$J$532,$P233),IF(INDEX(All!$D$2:$D$532,$P233)="Census",INDEX(All!$AA$2:$AA$532,$P233),""))</f>
        <v/>
      </c>
      <c r="K233" s="11" t="str">
        <f>IF(OR(INDEX(All!$D$2:$D$532,$P233)="Local",INDEX(All!$D$2:$D$532,$P233)="Local / LUPC"),INDEX(All!$K$2:$K$532,$P233),IF(INDEX(All!$D$2:$D$532,$P233)="Census",INDEX(All!$AB$2:$AB$532,$P233),""))</f>
        <v/>
      </c>
      <c r="L233" s="11" t="str">
        <f>IF(OR(INDEX(All!$D$2:$D$532,$P233)="Local",INDEX(All!$D$2:$D$532,$P233)="Local / LUPC"),INDEX(All!$L$2:$L$532,$P233),IF(INDEX(All!$D$2:$D$532,$P233)="Census",INDEX(All!$AC$2:$AC$532,$P233),""))</f>
        <v/>
      </c>
      <c r="M233" s="11" t="str">
        <f>IF(OR(INDEX(All!$D$2:$D$532,$P233)="Local",INDEX(All!$D$2:$D$532,$P233)="Local / LUPC"),INDEX(All!$M$2:$M$532,$P233),IF(INDEX(All!$D$2:$D$532,$P233)="Census",INDEX(All!$X$2:$X$532,$P233),""))</f>
        <v/>
      </c>
      <c r="N233" s="11" t="str">
        <f>IF(OR(INDEX(All!$D$2:$D$532,$P233)="Local",INDEX(All!$D$2:$D$532,$P233)="Local / LUPC"),INDEX(All!$N$2:$N$532,$P233),"")</f>
        <v/>
      </c>
      <c r="O233" s="11">
        <f>INDEX(All!$V$2:$V$532,$P233)</f>
        <v>0</v>
      </c>
      <c r="P233">
        <f>MATCH($A233&amp;"|"&amp;$B233,INDEX(All!$A$2:$A$532&amp;"|"&amp;All!$B$2:$B$532,0),0)</f>
        <v>86</v>
      </c>
    </row>
    <row r="234" spans="1:16" x14ac:dyDescent="0.2">
      <c r="A234" s="8" t="s">
        <v>173</v>
      </c>
      <c r="B234" s="9" t="s">
        <v>74</v>
      </c>
      <c r="C234" s="9">
        <f>INDEX(All!$C$2:$C$532,$P234)</f>
        <v>0</v>
      </c>
      <c r="D234" s="9" t="str">
        <f>INDEX(All!$D$2:$D$532,$P234)</f>
        <v>Not Available</v>
      </c>
      <c r="E234" s="9" t="str">
        <f>INDEX(All!$E$2:$E$532,$P234)</f>
        <v>No</v>
      </c>
      <c r="F234" s="12">
        <f>INDEX(All!$F$2:$F$532,$P234)</f>
        <v>153</v>
      </c>
      <c r="G234">
        <f>INDEX(All!$G$2:$G$532,$P234)</f>
        <v>132</v>
      </c>
      <c r="H234" s="9" t="str">
        <f>IF(OR(INDEX(All!$D$2:$D$532,$P234)="Local",INDEX(All!$D$2:$D$532,$P234)="Local / LUPC"),INDEX(All!$H$2:$H$532,$P234),"")</f>
        <v/>
      </c>
      <c r="I234" s="9" t="str">
        <f>IF(OR(INDEX(All!$D$2:$D$532,$P234)="Local",INDEX(All!$D$2:$D$532,$P234)="Local / LUPC"),INDEX(All!$I$2:$I$532,$P234),IF(INDEX(All!$D$2:$D$532,$P234)="Census",INDEX(All!$Y$2:$Y$532,$P234),""))</f>
        <v/>
      </c>
      <c r="J234" s="9" t="str">
        <f>IF(OR(INDEX(All!$D$2:$D$532,$P234)="Local",INDEX(All!$D$2:$D$532,$P234)="Local / LUPC"),INDEX(All!$J$2:$J$532,$P234),IF(INDEX(All!$D$2:$D$532,$P234)="Census",INDEX(All!$AA$2:$AA$532,$P234),""))</f>
        <v/>
      </c>
      <c r="K234" s="9" t="str">
        <f>IF(OR(INDEX(All!$D$2:$D$532,$P234)="Local",INDEX(All!$D$2:$D$532,$P234)="Local / LUPC"),INDEX(All!$K$2:$K$532,$P234),IF(INDEX(All!$D$2:$D$532,$P234)="Census",INDEX(All!$AB$2:$AB$532,$P234),""))</f>
        <v/>
      </c>
      <c r="L234" s="9" t="str">
        <f>IF(OR(INDEX(All!$D$2:$D$532,$P234)="Local",INDEX(All!$D$2:$D$532,$P234)="Local / LUPC"),INDEX(All!$L$2:$L$532,$P234),IF(INDEX(All!$D$2:$D$532,$P234)="Census",INDEX(All!$AC$2:$AC$532,$P234),""))</f>
        <v/>
      </c>
      <c r="M234" s="9" t="str">
        <f>IF(OR(INDEX(All!$D$2:$D$532,$P234)="Local",INDEX(All!$D$2:$D$532,$P234)="Local / LUPC"),INDEX(All!$M$2:$M$532,$P234),IF(INDEX(All!$D$2:$D$532,$P234)="Census",INDEX(All!$X$2:$X$532,$P234),""))</f>
        <v/>
      </c>
      <c r="N234" s="9" t="str">
        <f>IF(OR(INDEX(All!$D$2:$D$532,$P234)="Local",INDEX(All!$D$2:$D$532,$P234)="Local / LUPC"),INDEX(All!$N$2:$N$532,$P234),"")</f>
        <v/>
      </c>
      <c r="O234" s="9">
        <f>INDEX(All!$V$2:$V$532,$P234)</f>
        <v>0</v>
      </c>
      <c r="P234">
        <f>MATCH($A234&amp;"|"&amp;$B234,INDEX(All!$A$2:$A$532&amp;"|"&amp;All!$B$2:$B$532,0),0)</f>
        <v>87</v>
      </c>
    </row>
    <row r="235" spans="1:16" x14ac:dyDescent="0.2">
      <c r="A235" s="10" t="s">
        <v>174</v>
      </c>
      <c r="B235" s="11" t="s">
        <v>79</v>
      </c>
      <c r="C235" s="11">
        <f>INDEX(All!$C$2:$C$532,$P235)</f>
        <v>0</v>
      </c>
      <c r="D235" s="11" t="str">
        <f>INDEX(All!$D$2:$D$532,$P235)</f>
        <v>Not Available</v>
      </c>
      <c r="E235" s="11" t="str">
        <f>INDEX(All!$E$2:$E$532,$P235)</f>
        <v>No</v>
      </c>
      <c r="F235" s="13">
        <f>INDEX(All!$F$2:$F$532,$P235)</f>
        <v>333</v>
      </c>
      <c r="G235">
        <f>INDEX(All!$G$2:$G$532,$P235)</f>
        <v>341</v>
      </c>
      <c r="H235" s="11" t="str">
        <f>IF(OR(INDEX(All!$D$2:$D$532,$P235)="Local",INDEX(All!$D$2:$D$532,$P235)="Local / LUPC"),INDEX(All!$H$2:$H$532,$P235),"")</f>
        <v/>
      </c>
      <c r="I235" s="11" t="str">
        <f>IF(OR(INDEX(All!$D$2:$D$532,$P235)="Local",INDEX(All!$D$2:$D$532,$P235)="Local / LUPC"),INDEX(All!$I$2:$I$532,$P235),IF(INDEX(All!$D$2:$D$532,$P235)="Census",INDEX(All!$Y$2:$Y$532,$P235),""))</f>
        <v/>
      </c>
      <c r="J235" s="11" t="str">
        <f>IF(OR(INDEX(All!$D$2:$D$532,$P235)="Local",INDEX(All!$D$2:$D$532,$P235)="Local / LUPC"),INDEX(All!$J$2:$J$532,$P235),IF(INDEX(All!$D$2:$D$532,$P235)="Census",INDEX(All!$AA$2:$AA$532,$P235),""))</f>
        <v/>
      </c>
      <c r="K235" s="11" t="str">
        <f>IF(OR(INDEX(All!$D$2:$D$532,$P235)="Local",INDEX(All!$D$2:$D$532,$P235)="Local / LUPC"),INDEX(All!$K$2:$K$532,$P235),IF(INDEX(All!$D$2:$D$532,$P235)="Census",INDEX(All!$AB$2:$AB$532,$P235),""))</f>
        <v/>
      </c>
      <c r="L235" s="11" t="str">
        <f>IF(OR(INDEX(All!$D$2:$D$532,$P235)="Local",INDEX(All!$D$2:$D$532,$P235)="Local / LUPC"),INDEX(All!$L$2:$L$532,$P235),IF(INDEX(All!$D$2:$D$532,$P235)="Census",INDEX(All!$AC$2:$AC$532,$P235),""))</f>
        <v/>
      </c>
      <c r="M235" s="11" t="str">
        <f>IF(OR(INDEX(All!$D$2:$D$532,$P235)="Local",INDEX(All!$D$2:$D$532,$P235)="Local / LUPC"),INDEX(All!$M$2:$M$532,$P235),IF(INDEX(All!$D$2:$D$532,$P235)="Census",INDEX(All!$X$2:$X$532,$P235),""))</f>
        <v/>
      </c>
      <c r="N235" s="11" t="str">
        <f>IF(OR(INDEX(All!$D$2:$D$532,$P235)="Local",INDEX(All!$D$2:$D$532,$P235)="Local / LUPC"),INDEX(All!$N$2:$N$532,$P235),"")</f>
        <v/>
      </c>
      <c r="O235" s="11">
        <f>INDEX(All!$V$2:$V$532,$P235)</f>
        <v>0</v>
      </c>
      <c r="P235">
        <f>MATCH($A235&amp;"|"&amp;$B235,INDEX(All!$A$2:$A$532&amp;"|"&amp;All!$B$2:$B$532,0),0)</f>
        <v>88</v>
      </c>
    </row>
    <row r="236" spans="1:16" x14ac:dyDescent="0.2">
      <c r="A236" s="8" t="s">
        <v>181</v>
      </c>
      <c r="B236" s="9" t="s">
        <v>72</v>
      </c>
      <c r="C236" s="9">
        <f>INDEX(All!$C$2:$C$532,$P236)</f>
        <v>0</v>
      </c>
      <c r="D236" s="9" t="str">
        <f>INDEX(All!$D$2:$D$532,$P236)</f>
        <v>Not Available</v>
      </c>
      <c r="E236" s="9" t="str">
        <f>INDEX(All!$E$2:$E$532,$P236)</f>
        <v>No</v>
      </c>
      <c r="F236" s="12">
        <f>INDEX(All!$F$2:$F$532,$P236)</f>
        <v>598</v>
      </c>
      <c r="G236">
        <f>INDEX(All!$G$2:$G$532,$P236)</f>
        <v>555</v>
      </c>
      <c r="H236" s="9" t="str">
        <f>IF(OR(INDEX(All!$D$2:$D$532,$P236)="Local",INDEX(All!$D$2:$D$532,$P236)="Local / LUPC"),INDEX(All!$H$2:$H$532,$P236),"")</f>
        <v/>
      </c>
      <c r="I236" s="9" t="str">
        <f>IF(OR(INDEX(All!$D$2:$D$532,$P236)="Local",INDEX(All!$D$2:$D$532,$P236)="Local / LUPC"),INDEX(All!$I$2:$I$532,$P236),IF(INDEX(All!$D$2:$D$532,$P236)="Census",INDEX(All!$Y$2:$Y$532,$P236),""))</f>
        <v/>
      </c>
      <c r="J236" s="9" t="str">
        <f>IF(OR(INDEX(All!$D$2:$D$532,$P236)="Local",INDEX(All!$D$2:$D$532,$P236)="Local / LUPC"),INDEX(All!$J$2:$J$532,$P236),IF(INDEX(All!$D$2:$D$532,$P236)="Census",INDEX(All!$AA$2:$AA$532,$P236),""))</f>
        <v/>
      </c>
      <c r="K236" s="9" t="str">
        <f>IF(OR(INDEX(All!$D$2:$D$532,$P236)="Local",INDEX(All!$D$2:$D$532,$P236)="Local / LUPC"),INDEX(All!$K$2:$K$532,$P236),IF(INDEX(All!$D$2:$D$532,$P236)="Census",INDEX(All!$AB$2:$AB$532,$P236),""))</f>
        <v/>
      </c>
      <c r="L236" s="9" t="str">
        <f>IF(OR(INDEX(All!$D$2:$D$532,$P236)="Local",INDEX(All!$D$2:$D$532,$P236)="Local / LUPC"),INDEX(All!$L$2:$L$532,$P236),IF(INDEX(All!$D$2:$D$532,$P236)="Census",INDEX(All!$AC$2:$AC$532,$P236),""))</f>
        <v/>
      </c>
      <c r="M236" s="9" t="str">
        <f>IF(OR(INDEX(All!$D$2:$D$532,$P236)="Local",INDEX(All!$D$2:$D$532,$P236)="Local / LUPC"),INDEX(All!$M$2:$M$532,$P236),IF(INDEX(All!$D$2:$D$532,$P236)="Census",INDEX(All!$X$2:$X$532,$P236),""))</f>
        <v/>
      </c>
      <c r="N236" s="9" t="str">
        <f>IF(OR(INDEX(All!$D$2:$D$532,$P236)="Local",INDEX(All!$D$2:$D$532,$P236)="Local / LUPC"),INDEX(All!$N$2:$N$532,$P236),"")</f>
        <v/>
      </c>
      <c r="O236" s="9">
        <f>INDEX(All!$V$2:$V$532,$P236)</f>
        <v>0</v>
      </c>
      <c r="P236">
        <f>MATCH($A236&amp;"|"&amp;$B236,INDEX(All!$A$2:$A$532&amp;"|"&amp;All!$B$2:$B$532,0),0)</f>
        <v>95</v>
      </c>
    </row>
    <row r="237" spans="1:16" x14ac:dyDescent="0.2">
      <c r="A237" s="10" t="s">
        <v>186</v>
      </c>
      <c r="B237" s="11" t="s">
        <v>62</v>
      </c>
      <c r="C237" s="11">
        <f>INDEX(All!$C$2:$C$532,$P237)</f>
        <v>0</v>
      </c>
      <c r="D237" s="11" t="str">
        <f>INDEX(All!$D$2:$D$532,$P237)</f>
        <v>Not Available</v>
      </c>
      <c r="E237" s="11" t="str">
        <f>INDEX(All!$E$2:$E$532,$P237)</f>
        <v>No</v>
      </c>
      <c r="F237" s="13">
        <f>INDEX(All!$F$2:$F$532,$P237)</f>
        <v>14</v>
      </c>
      <c r="G237">
        <f>INDEX(All!$G$2:$G$532,$P237)</f>
        <v>14</v>
      </c>
      <c r="H237" s="11" t="str">
        <f>IF(OR(INDEX(All!$D$2:$D$532,$P237)="Local",INDEX(All!$D$2:$D$532,$P237)="Local / LUPC"),INDEX(All!$H$2:$H$532,$P237),"")</f>
        <v/>
      </c>
      <c r="I237" s="11" t="str">
        <f>IF(OR(INDEX(All!$D$2:$D$532,$P237)="Local",INDEX(All!$D$2:$D$532,$P237)="Local / LUPC"),INDEX(All!$I$2:$I$532,$P237),IF(INDEX(All!$D$2:$D$532,$P237)="Census",INDEX(All!$Y$2:$Y$532,$P237),""))</f>
        <v/>
      </c>
      <c r="J237" s="11" t="str">
        <f>IF(OR(INDEX(All!$D$2:$D$532,$P237)="Local",INDEX(All!$D$2:$D$532,$P237)="Local / LUPC"),INDEX(All!$J$2:$J$532,$P237),IF(INDEX(All!$D$2:$D$532,$P237)="Census",INDEX(All!$AA$2:$AA$532,$P237),""))</f>
        <v/>
      </c>
      <c r="K237" s="11" t="str">
        <f>IF(OR(INDEX(All!$D$2:$D$532,$P237)="Local",INDEX(All!$D$2:$D$532,$P237)="Local / LUPC"),INDEX(All!$K$2:$K$532,$P237),IF(INDEX(All!$D$2:$D$532,$P237)="Census",INDEX(All!$AB$2:$AB$532,$P237),""))</f>
        <v/>
      </c>
      <c r="L237" s="11" t="str">
        <f>IF(OR(INDEX(All!$D$2:$D$532,$P237)="Local",INDEX(All!$D$2:$D$532,$P237)="Local / LUPC"),INDEX(All!$L$2:$L$532,$P237),IF(INDEX(All!$D$2:$D$532,$P237)="Census",INDEX(All!$AC$2:$AC$532,$P237),""))</f>
        <v/>
      </c>
      <c r="M237" s="11" t="str">
        <f>IF(OR(INDEX(All!$D$2:$D$532,$P237)="Local",INDEX(All!$D$2:$D$532,$P237)="Local / LUPC"),INDEX(All!$M$2:$M$532,$P237),IF(INDEX(All!$D$2:$D$532,$P237)="Census",INDEX(All!$X$2:$X$532,$P237),""))</f>
        <v/>
      </c>
      <c r="N237" s="11" t="str">
        <f>IF(OR(INDEX(All!$D$2:$D$532,$P237)="Local",INDEX(All!$D$2:$D$532,$P237)="Local / LUPC"),INDEX(All!$N$2:$N$532,$P237),"")</f>
        <v/>
      </c>
      <c r="O237" s="11">
        <f>INDEX(All!$V$2:$V$532,$P237)</f>
        <v>0</v>
      </c>
      <c r="P237">
        <f>MATCH($A237&amp;"|"&amp;$B237,INDEX(All!$A$2:$A$532&amp;"|"&amp;All!$B$2:$B$532,0),0)</f>
        <v>100</v>
      </c>
    </row>
    <row r="238" spans="1:16" x14ac:dyDescent="0.2">
      <c r="A238" s="8" t="s">
        <v>198</v>
      </c>
      <c r="B238" s="9" t="s">
        <v>83</v>
      </c>
      <c r="C238" s="9">
        <f>INDEX(All!$C$2:$C$532,$P238)</f>
        <v>0</v>
      </c>
      <c r="D238" s="9" t="str">
        <f>INDEX(All!$D$2:$D$532,$P238)</f>
        <v>Not Available</v>
      </c>
      <c r="E238" s="9" t="str">
        <f>INDEX(All!$E$2:$E$532,$P238)</f>
        <v>No</v>
      </c>
      <c r="F238" s="12">
        <f>INDEX(All!$F$2:$F$532,$P238)</f>
        <v>0</v>
      </c>
      <c r="G238">
        <f>INDEX(All!$G$2:$G$532,$P238)</f>
        <v>3</v>
      </c>
      <c r="H238" s="9" t="str">
        <f>IF(OR(INDEX(All!$D$2:$D$532,$P238)="Local",INDEX(All!$D$2:$D$532,$P238)="Local / LUPC"),INDEX(All!$H$2:$H$532,$P238),"")</f>
        <v/>
      </c>
      <c r="I238" s="9" t="str">
        <f>IF(OR(INDEX(All!$D$2:$D$532,$P238)="Local",INDEX(All!$D$2:$D$532,$P238)="Local / LUPC"),INDEX(All!$I$2:$I$532,$P238),IF(INDEX(All!$D$2:$D$532,$P238)="Census",INDEX(All!$Y$2:$Y$532,$P238),""))</f>
        <v/>
      </c>
      <c r="J238" s="9" t="str">
        <f>IF(OR(INDEX(All!$D$2:$D$532,$P238)="Local",INDEX(All!$D$2:$D$532,$P238)="Local / LUPC"),INDEX(All!$J$2:$J$532,$P238),IF(INDEX(All!$D$2:$D$532,$P238)="Census",INDEX(All!$AA$2:$AA$532,$P238),""))</f>
        <v/>
      </c>
      <c r="K238" s="9" t="str">
        <f>IF(OR(INDEX(All!$D$2:$D$532,$P238)="Local",INDEX(All!$D$2:$D$532,$P238)="Local / LUPC"),INDEX(All!$K$2:$K$532,$P238),IF(INDEX(All!$D$2:$D$532,$P238)="Census",INDEX(All!$AB$2:$AB$532,$P238),""))</f>
        <v/>
      </c>
      <c r="L238" s="9" t="str">
        <f>IF(OR(INDEX(All!$D$2:$D$532,$P238)="Local",INDEX(All!$D$2:$D$532,$P238)="Local / LUPC"),INDEX(All!$L$2:$L$532,$P238),IF(INDEX(All!$D$2:$D$532,$P238)="Census",INDEX(All!$AC$2:$AC$532,$P238),""))</f>
        <v/>
      </c>
      <c r="M238" s="9" t="str">
        <f>IF(OR(INDEX(All!$D$2:$D$532,$P238)="Local",INDEX(All!$D$2:$D$532,$P238)="Local / LUPC"),INDEX(All!$M$2:$M$532,$P238),IF(INDEX(All!$D$2:$D$532,$P238)="Census",INDEX(All!$X$2:$X$532,$P238),""))</f>
        <v/>
      </c>
      <c r="N238" s="9" t="str">
        <f>IF(OR(INDEX(All!$D$2:$D$532,$P238)="Local",INDEX(All!$D$2:$D$532,$P238)="Local / LUPC"),INDEX(All!$N$2:$N$532,$P238),"")</f>
        <v/>
      </c>
      <c r="O238" s="9">
        <f>INDEX(All!$V$2:$V$532,$P238)</f>
        <v>0</v>
      </c>
      <c r="P238">
        <f>MATCH($A238&amp;"|"&amp;$B238,INDEX(All!$A$2:$A$532&amp;"|"&amp;All!$B$2:$B$532,0),0)</f>
        <v>112</v>
      </c>
    </row>
    <row r="239" spans="1:16" x14ac:dyDescent="0.2">
      <c r="A239" s="10" t="s">
        <v>211</v>
      </c>
      <c r="B239" s="11" t="s">
        <v>79</v>
      </c>
      <c r="C239" s="11">
        <f>INDEX(All!$C$2:$C$532,$P239)</f>
        <v>0</v>
      </c>
      <c r="D239" s="11" t="str">
        <f>INDEX(All!$D$2:$D$532,$P239)</f>
        <v>Not Available</v>
      </c>
      <c r="E239" s="11" t="str">
        <f>INDEX(All!$E$2:$E$532,$P239)</f>
        <v>No</v>
      </c>
      <c r="F239" s="13">
        <f>INDEX(All!$F$2:$F$532,$P239)</f>
        <v>134</v>
      </c>
      <c r="G239">
        <f>INDEX(All!$G$2:$G$532,$P239)</f>
        <v>60</v>
      </c>
      <c r="H239" s="11" t="str">
        <f>IF(OR(INDEX(All!$D$2:$D$532,$P239)="Local",INDEX(All!$D$2:$D$532,$P239)="Local / LUPC"),INDEX(All!$H$2:$H$532,$P239),"")</f>
        <v/>
      </c>
      <c r="I239" s="11" t="str">
        <f>IF(OR(INDEX(All!$D$2:$D$532,$P239)="Local",INDEX(All!$D$2:$D$532,$P239)="Local / LUPC"),INDEX(All!$I$2:$I$532,$P239),IF(INDEX(All!$D$2:$D$532,$P239)="Census",INDEX(All!$Y$2:$Y$532,$P239),""))</f>
        <v/>
      </c>
      <c r="J239" s="11" t="str">
        <f>IF(OR(INDEX(All!$D$2:$D$532,$P239)="Local",INDEX(All!$D$2:$D$532,$P239)="Local / LUPC"),INDEX(All!$J$2:$J$532,$P239),IF(INDEX(All!$D$2:$D$532,$P239)="Census",INDEX(All!$AA$2:$AA$532,$P239),""))</f>
        <v/>
      </c>
      <c r="K239" s="11" t="str">
        <f>IF(OR(INDEX(All!$D$2:$D$532,$P239)="Local",INDEX(All!$D$2:$D$532,$P239)="Local / LUPC"),INDEX(All!$K$2:$K$532,$P239),IF(INDEX(All!$D$2:$D$532,$P239)="Census",INDEX(All!$AB$2:$AB$532,$P239),""))</f>
        <v/>
      </c>
      <c r="L239" s="11" t="str">
        <f>IF(OR(INDEX(All!$D$2:$D$532,$P239)="Local",INDEX(All!$D$2:$D$532,$P239)="Local / LUPC"),INDEX(All!$L$2:$L$532,$P239),IF(INDEX(All!$D$2:$D$532,$P239)="Census",INDEX(All!$AC$2:$AC$532,$P239),""))</f>
        <v/>
      </c>
      <c r="M239" s="11" t="str">
        <f>IF(OR(INDEX(All!$D$2:$D$532,$P239)="Local",INDEX(All!$D$2:$D$532,$P239)="Local / LUPC"),INDEX(All!$M$2:$M$532,$P239),IF(INDEX(All!$D$2:$D$532,$P239)="Census",INDEX(All!$X$2:$X$532,$P239),""))</f>
        <v/>
      </c>
      <c r="N239" s="11" t="str">
        <f>IF(OR(INDEX(All!$D$2:$D$532,$P239)="Local",INDEX(All!$D$2:$D$532,$P239)="Local / LUPC"),INDEX(All!$N$2:$N$532,$P239),"")</f>
        <v/>
      </c>
      <c r="O239" s="11">
        <f>INDEX(All!$V$2:$V$532,$P239)</f>
        <v>0</v>
      </c>
      <c r="P239">
        <f>MATCH($A239&amp;"|"&amp;$B239,INDEX(All!$A$2:$A$532&amp;"|"&amp;All!$B$2:$B$532,0),0)</f>
        <v>126</v>
      </c>
    </row>
    <row r="240" spans="1:16" x14ac:dyDescent="0.2">
      <c r="A240" s="8" t="s">
        <v>223</v>
      </c>
      <c r="B240" s="9" t="s">
        <v>100</v>
      </c>
      <c r="C240" s="9">
        <f>INDEX(All!$C$2:$C$532,$P240)</f>
        <v>0</v>
      </c>
      <c r="D240" s="9" t="str">
        <f>INDEX(All!$D$2:$D$532,$P240)</f>
        <v>Not Available</v>
      </c>
      <c r="E240" s="9" t="str">
        <f>INDEX(All!$E$2:$E$532,$P240)</f>
        <v>No</v>
      </c>
      <c r="F240" s="12">
        <f>INDEX(All!$F$2:$F$532,$P240)</f>
        <v>1074</v>
      </c>
      <c r="G240">
        <f>INDEX(All!$G$2:$G$532,$P240)</f>
        <v>818</v>
      </c>
      <c r="H240" s="9" t="str">
        <f>IF(OR(INDEX(All!$D$2:$D$532,$P240)="Local",INDEX(All!$D$2:$D$532,$P240)="Local / LUPC"),INDEX(All!$H$2:$H$532,$P240),"")</f>
        <v/>
      </c>
      <c r="I240" s="9" t="str">
        <f>IF(OR(INDEX(All!$D$2:$D$532,$P240)="Local",INDEX(All!$D$2:$D$532,$P240)="Local / LUPC"),INDEX(All!$I$2:$I$532,$P240),IF(INDEX(All!$D$2:$D$532,$P240)="Census",INDEX(All!$Y$2:$Y$532,$P240),""))</f>
        <v/>
      </c>
      <c r="J240" s="9" t="str">
        <f>IF(OR(INDEX(All!$D$2:$D$532,$P240)="Local",INDEX(All!$D$2:$D$532,$P240)="Local / LUPC"),INDEX(All!$J$2:$J$532,$P240),IF(INDEX(All!$D$2:$D$532,$P240)="Census",INDEX(All!$AA$2:$AA$532,$P240),""))</f>
        <v/>
      </c>
      <c r="K240" s="9" t="str">
        <f>IF(OR(INDEX(All!$D$2:$D$532,$P240)="Local",INDEX(All!$D$2:$D$532,$P240)="Local / LUPC"),INDEX(All!$K$2:$K$532,$P240),IF(INDEX(All!$D$2:$D$532,$P240)="Census",INDEX(All!$AB$2:$AB$532,$P240),""))</f>
        <v/>
      </c>
      <c r="L240" s="9" t="str">
        <f>IF(OR(INDEX(All!$D$2:$D$532,$P240)="Local",INDEX(All!$D$2:$D$532,$P240)="Local / LUPC"),INDEX(All!$L$2:$L$532,$P240),IF(INDEX(All!$D$2:$D$532,$P240)="Census",INDEX(All!$AC$2:$AC$532,$P240),""))</f>
        <v/>
      </c>
      <c r="M240" s="9" t="str">
        <f>IF(OR(INDEX(All!$D$2:$D$532,$P240)="Local",INDEX(All!$D$2:$D$532,$P240)="Local / LUPC"),INDEX(All!$M$2:$M$532,$P240),IF(INDEX(All!$D$2:$D$532,$P240)="Census",INDEX(All!$X$2:$X$532,$P240),""))</f>
        <v/>
      </c>
      <c r="N240" s="9" t="str">
        <f>IF(OR(INDEX(All!$D$2:$D$532,$P240)="Local",INDEX(All!$D$2:$D$532,$P240)="Local / LUPC"),INDEX(All!$N$2:$N$532,$P240),"")</f>
        <v/>
      </c>
      <c r="O240" s="9">
        <f>INDEX(All!$V$2:$V$532,$P240)</f>
        <v>0</v>
      </c>
      <c r="P240">
        <f>MATCH($A240&amp;"|"&amp;$B240,INDEX(All!$A$2:$A$532&amp;"|"&amp;All!$B$2:$B$532,0),0)</f>
        <v>138</v>
      </c>
    </row>
    <row r="241" spans="1:16" x14ac:dyDescent="0.2">
      <c r="A241" s="10" t="s">
        <v>224</v>
      </c>
      <c r="B241" s="11" t="s">
        <v>72</v>
      </c>
      <c r="C241" s="11">
        <f>INDEX(All!$C$2:$C$532,$P241)</f>
        <v>0</v>
      </c>
      <c r="D241" s="11" t="str">
        <f>INDEX(All!$D$2:$D$532,$P241)</f>
        <v>Not Available</v>
      </c>
      <c r="E241" s="11" t="str">
        <f>INDEX(All!$E$2:$E$532,$P241)</f>
        <v>No</v>
      </c>
      <c r="F241" s="13">
        <f>INDEX(All!$F$2:$F$532,$P241)</f>
        <v>307</v>
      </c>
      <c r="G241">
        <f>INDEX(All!$G$2:$G$532,$P241)</f>
        <v>313</v>
      </c>
      <c r="H241" s="11" t="str">
        <f>IF(OR(INDEX(All!$D$2:$D$532,$P241)="Local",INDEX(All!$D$2:$D$532,$P241)="Local / LUPC"),INDEX(All!$H$2:$H$532,$P241),"")</f>
        <v/>
      </c>
      <c r="I241" s="11" t="str">
        <f>IF(OR(INDEX(All!$D$2:$D$532,$P241)="Local",INDEX(All!$D$2:$D$532,$P241)="Local / LUPC"),INDEX(All!$I$2:$I$532,$P241),IF(INDEX(All!$D$2:$D$532,$P241)="Census",INDEX(All!$Y$2:$Y$532,$P241),""))</f>
        <v/>
      </c>
      <c r="J241" s="11" t="str">
        <f>IF(OR(INDEX(All!$D$2:$D$532,$P241)="Local",INDEX(All!$D$2:$D$532,$P241)="Local / LUPC"),INDEX(All!$J$2:$J$532,$P241),IF(INDEX(All!$D$2:$D$532,$P241)="Census",INDEX(All!$AA$2:$AA$532,$P241),""))</f>
        <v/>
      </c>
      <c r="K241" s="11" t="str">
        <f>IF(OR(INDEX(All!$D$2:$D$532,$P241)="Local",INDEX(All!$D$2:$D$532,$P241)="Local / LUPC"),INDEX(All!$K$2:$K$532,$P241),IF(INDEX(All!$D$2:$D$532,$P241)="Census",INDEX(All!$AB$2:$AB$532,$P241),""))</f>
        <v/>
      </c>
      <c r="L241" s="11" t="str">
        <f>IF(OR(INDEX(All!$D$2:$D$532,$P241)="Local",INDEX(All!$D$2:$D$532,$P241)="Local / LUPC"),INDEX(All!$L$2:$L$532,$P241),IF(INDEX(All!$D$2:$D$532,$P241)="Census",INDEX(All!$AC$2:$AC$532,$P241),""))</f>
        <v/>
      </c>
      <c r="M241" s="11" t="str">
        <f>IF(OR(INDEX(All!$D$2:$D$532,$P241)="Local",INDEX(All!$D$2:$D$532,$P241)="Local / LUPC"),INDEX(All!$M$2:$M$532,$P241),IF(INDEX(All!$D$2:$D$532,$P241)="Census",INDEX(All!$X$2:$X$532,$P241),""))</f>
        <v/>
      </c>
      <c r="N241" s="11" t="str">
        <f>IF(OR(INDEX(All!$D$2:$D$532,$P241)="Local",INDEX(All!$D$2:$D$532,$P241)="Local / LUPC"),INDEX(All!$N$2:$N$532,$P241),"")</f>
        <v/>
      </c>
      <c r="O241" s="11">
        <f>INDEX(All!$V$2:$V$532,$P241)</f>
        <v>0</v>
      </c>
      <c r="P241">
        <f>MATCH($A241&amp;"|"&amp;$B241,INDEX(All!$A$2:$A$532&amp;"|"&amp;All!$B$2:$B$532,0),0)</f>
        <v>139</v>
      </c>
    </row>
    <row r="242" spans="1:16" x14ac:dyDescent="0.2">
      <c r="A242" s="8" t="s">
        <v>225</v>
      </c>
      <c r="B242" s="9" t="s">
        <v>62</v>
      </c>
      <c r="C242" s="9">
        <f>INDEX(All!$C$2:$C$532,$P242)</f>
        <v>0</v>
      </c>
      <c r="D242" s="9" t="str">
        <f>INDEX(All!$D$2:$D$532,$P242)</f>
        <v>Not Available</v>
      </c>
      <c r="E242" s="9" t="str">
        <f>INDEX(All!$E$2:$E$532,$P242)</f>
        <v>No</v>
      </c>
      <c r="F242" s="12">
        <f>INDEX(All!$F$2:$F$532,$P242)</f>
        <v>573</v>
      </c>
      <c r="G242">
        <f>INDEX(All!$G$2:$G$532,$P242)</f>
        <v>725</v>
      </c>
      <c r="H242" s="9" t="str">
        <f>IF(OR(INDEX(All!$D$2:$D$532,$P242)="Local",INDEX(All!$D$2:$D$532,$P242)="Local / LUPC"),INDEX(All!$H$2:$H$532,$P242),"")</f>
        <v/>
      </c>
      <c r="I242" s="9" t="str">
        <f>IF(OR(INDEX(All!$D$2:$D$532,$P242)="Local",INDEX(All!$D$2:$D$532,$P242)="Local / LUPC"),INDEX(All!$I$2:$I$532,$P242),IF(INDEX(All!$D$2:$D$532,$P242)="Census",INDEX(All!$Y$2:$Y$532,$P242),""))</f>
        <v/>
      </c>
      <c r="J242" s="9" t="str">
        <f>IF(OR(INDEX(All!$D$2:$D$532,$P242)="Local",INDEX(All!$D$2:$D$532,$P242)="Local / LUPC"),INDEX(All!$J$2:$J$532,$P242),IF(INDEX(All!$D$2:$D$532,$P242)="Census",INDEX(All!$AA$2:$AA$532,$P242),""))</f>
        <v/>
      </c>
      <c r="K242" s="9" t="str">
        <f>IF(OR(INDEX(All!$D$2:$D$532,$P242)="Local",INDEX(All!$D$2:$D$532,$P242)="Local / LUPC"),INDEX(All!$K$2:$K$532,$P242),IF(INDEX(All!$D$2:$D$532,$P242)="Census",INDEX(All!$AB$2:$AB$532,$P242),""))</f>
        <v/>
      </c>
      <c r="L242" s="9" t="str">
        <f>IF(OR(INDEX(All!$D$2:$D$532,$P242)="Local",INDEX(All!$D$2:$D$532,$P242)="Local / LUPC"),INDEX(All!$L$2:$L$532,$P242),IF(INDEX(All!$D$2:$D$532,$P242)="Census",INDEX(All!$AC$2:$AC$532,$P242),""))</f>
        <v/>
      </c>
      <c r="M242" s="9" t="str">
        <f>IF(OR(INDEX(All!$D$2:$D$532,$P242)="Local",INDEX(All!$D$2:$D$532,$P242)="Local / LUPC"),INDEX(All!$M$2:$M$532,$P242),IF(INDEX(All!$D$2:$D$532,$P242)="Census",INDEX(All!$X$2:$X$532,$P242),""))</f>
        <v/>
      </c>
      <c r="N242" s="9" t="str">
        <f>IF(OR(INDEX(All!$D$2:$D$532,$P242)="Local",INDEX(All!$D$2:$D$532,$P242)="Local / LUPC"),INDEX(All!$N$2:$N$532,$P242),"")</f>
        <v/>
      </c>
      <c r="O242" s="9">
        <f>INDEX(All!$V$2:$V$532,$P242)</f>
        <v>0</v>
      </c>
      <c r="P242">
        <f>MATCH($A242&amp;"|"&amp;$B242,INDEX(All!$A$2:$A$532&amp;"|"&amp;All!$B$2:$B$532,0),0)</f>
        <v>140</v>
      </c>
    </row>
    <row r="243" spans="1:16" x14ac:dyDescent="0.2">
      <c r="A243" s="10" t="s">
        <v>226</v>
      </c>
      <c r="B243" s="11" t="s">
        <v>74</v>
      </c>
      <c r="C243" s="11">
        <f>INDEX(All!$C$2:$C$532,$P243)</f>
        <v>0</v>
      </c>
      <c r="D243" s="11" t="str">
        <f>INDEX(All!$D$2:$D$532,$P243)</f>
        <v>Not Available</v>
      </c>
      <c r="E243" s="11" t="str">
        <f>INDEX(All!$E$2:$E$532,$P243)</f>
        <v>No</v>
      </c>
      <c r="F243" s="13">
        <f>INDEX(All!$F$2:$F$532,$P243)</f>
        <v>42</v>
      </c>
      <c r="G243">
        <f>INDEX(All!$G$2:$G$532,$P243)</f>
        <v>79</v>
      </c>
      <c r="H243" s="11" t="str">
        <f>IF(OR(INDEX(All!$D$2:$D$532,$P243)="Local",INDEX(All!$D$2:$D$532,$P243)="Local / LUPC"),INDEX(All!$H$2:$H$532,$P243),"")</f>
        <v/>
      </c>
      <c r="I243" s="11" t="str">
        <f>IF(OR(INDEX(All!$D$2:$D$532,$P243)="Local",INDEX(All!$D$2:$D$532,$P243)="Local / LUPC"),INDEX(All!$I$2:$I$532,$P243),IF(INDEX(All!$D$2:$D$532,$P243)="Census",INDEX(All!$Y$2:$Y$532,$P243),""))</f>
        <v/>
      </c>
      <c r="J243" s="11" t="str">
        <f>IF(OR(INDEX(All!$D$2:$D$532,$P243)="Local",INDEX(All!$D$2:$D$532,$P243)="Local / LUPC"),INDEX(All!$J$2:$J$532,$P243),IF(INDEX(All!$D$2:$D$532,$P243)="Census",INDEX(All!$AA$2:$AA$532,$P243),""))</f>
        <v/>
      </c>
      <c r="K243" s="11" t="str">
        <f>IF(OR(INDEX(All!$D$2:$D$532,$P243)="Local",INDEX(All!$D$2:$D$532,$P243)="Local / LUPC"),INDEX(All!$K$2:$K$532,$P243),IF(INDEX(All!$D$2:$D$532,$P243)="Census",INDEX(All!$AB$2:$AB$532,$P243),""))</f>
        <v/>
      </c>
      <c r="L243" s="11" t="str">
        <f>IF(OR(INDEX(All!$D$2:$D$532,$P243)="Local",INDEX(All!$D$2:$D$532,$P243)="Local / LUPC"),INDEX(All!$L$2:$L$532,$P243),IF(INDEX(All!$D$2:$D$532,$P243)="Census",INDEX(All!$AC$2:$AC$532,$P243),""))</f>
        <v/>
      </c>
      <c r="M243" s="11" t="str">
        <f>IF(OR(INDEX(All!$D$2:$D$532,$P243)="Local",INDEX(All!$D$2:$D$532,$P243)="Local / LUPC"),INDEX(All!$M$2:$M$532,$P243),IF(INDEX(All!$D$2:$D$532,$P243)="Census",INDEX(All!$X$2:$X$532,$P243),""))</f>
        <v/>
      </c>
      <c r="N243" s="11" t="str">
        <f>IF(OR(INDEX(All!$D$2:$D$532,$P243)="Local",INDEX(All!$D$2:$D$532,$P243)="Local / LUPC"),INDEX(All!$N$2:$N$532,$P243),"")</f>
        <v/>
      </c>
      <c r="O243" s="11">
        <f>INDEX(All!$V$2:$V$532,$P243)</f>
        <v>0</v>
      </c>
      <c r="P243">
        <f>MATCH($A243&amp;"|"&amp;$B243,INDEX(All!$A$2:$A$532&amp;"|"&amp;All!$B$2:$B$532,0),0)</f>
        <v>141</v>
      </c>
    </row>
    <row r="244" spans="1:16" x14ac:dyDescent="0.2">
      <c r="A244" s="8" t="s">
        <v>234</v>
      </c>
      <c r="B244" s="9" t="s">
        <v>72</v>
      </c>
      <c r="C244" s="9">
        <f>INDEX(All!$C$2:$C$532,$P244)</f>
        <v>0</v>
      </c>
      <c r="D244" s="9" t="str">
        <f>INDEX(All!$D$2:$D$532,$P244)</f>
        <v>Not Available</v>
      </c>
      <c r="E244" s="9" t="str">
        <f>INDEX(All!$E$2:$E$532,$P244)</f>
        <v>No</v>
      </c>
      <c r="F244" s="12">
        <f>INDEX(All!$F$2:$F$532,$P244)</f>
        <v>172</v>
      </c>
      <c r="G244">
        <f>INDEX(All!$G$2:$G$532,$P244)</f>
        <v>136</v>
      </c>
      <c r="H244" s="9" t="str">
        <f>IF(OR(INDEX(All!$D$2:$D$532,$P244)="Local",INDEX(All!$D$2:$D$532,$P244)="Local / LUPC"),INDEX(All!$H$2:$H$532,$P244),"")</f>
        <v/>
      </c>
      <c r="I244" s="9" t="str">
        <f>IF(OR(INDEX(All!$D$2:$D$532,$P244)="Local",INDEX(All!$D$2:$D$532,$P244)="Local / LUPC"),INDEX(All!$I$2:$I$532,$P244),IF(INDEX(All!$D$2:$D$532,$P244)="Census",INDEX(All!$Y$2:$Y$532,$P244),""))</f>
        <v/>
      </c>
      <c r="J244" s="9" t="str">
        <f>IF(OR(INDEX(All!$D$2:$D$532,$P244)="Local",INDEX(All!$D$2:$D$532,$P244)="Local / LUPC"),INDEX(All!$J$2:$J$532,$P244),IF(INDEX(All!$D$2:$D$532,$P244)="Census",INDEX(All!$AA$2:$AA$532,$P244),""))</f>
        <v/>
      </c>
      <c r="K244" s="9" t="str">
        <f>IF(OR(INDEX(All!$D$2:$D$532,$P244)="Local",INDEX(All!$D$2:$D$532,$P244)="Local / LUPC"),INDEX(All!$K$2:$K$532,$P244),IF(INDEX(All!$D$2:$D$532,$P244)="Census",INDEX(All!$AB$2:$AB$532,$P244),""))</f>
        <v/>
      </c>
      <c r="L244" s="9" t="str">
        <f>IF(OR(INDEX(All!$D$2:$D$532,$P244)="Local",INDEX(All!$D$2:$D$532,$P244)="Local / LUPC"),INDEX(All!$L$2:$L$532,$P244),IF(INDEX(All!$D$2:$D$532,$P244)="Census",INDEX(All!$AC$2:$AC$532,$P244),""))</f>
        <v/>
      </c>
      <c r="M244" s="9" t="str">
        <f>IF(OR(INDEX(All!$D$2:$D$532,$P244)="Local",INDEX(All!$D$2:$D$532,$P244)="Local / LUPC"),INDEX(All!$M$2:$M$532,$P244),IF(INDEX(All!$D$2:$D$532,$P244)="Census",INDEX(All!$X$2:$X$532,$P244),""))</f>
        <v/>
      </c>
      <c r="N244" s="9" t="str">
        <f>IF(OR(INDEX(All!$D$2:$D$532,$P244)="Local",INDEX(All!$D$2:$D$532,$P244)="Local / LUPC"),INDEX(All!$N$2:$N$532,$P244),"")</f>
        <v/>
      </c>
      <c r="O244" s="9">
        <f>INDEX(All!$V$2:$V$532,$P244)</f>
        <v>0</v>
      </c>
      <c r="P244">
        <f>MATCH($A244&amp;"|"&amp;$B244,INDEX(All!$A$2:$A$532&amp;"|"&amp;All!$B$2:$B$532,0),0)</f>
        <v>149</v>
      </c>
    </row>
    <row r="245" spans="1:16" x14ac:dyDescent="0.2">
      <c r="A245" s="10" t="s">
        <v>238</v>
      </c>
      <c r="B245" s="11" t="s">
        <v>72</v>
      </c>
      <c r="C245" s="11">
        <f>INDEX(All!$C$2:$C$532,$P245)</f>
        <v>0</v>
      </c>
      <c r="D245" s="11" t="str">
        <f>INDEX(All!$D$2:$D$532,$P245)</f>
        <v>Not Available</v>
      </c>
      <c r="E245" s="11" t="str">
        <f>INDEX(All!$E$2:$E$532,$P245)</f>
        <v>No</v>
      </c>
      <c r="F245" s="13">
        <f>INDEX(All!$F$2:$F$532,$P245)</f>
        <v>1462</v>
      </c>
      <c r="G245">
        <f>INDEX(All!$G$2:$G$532,$P245)</f>
        <v>1447</v>
      </c>
      <c r="H245" s="11" t="str">
        <f>IF(OR(INDEX(All!$D$2:$D$532,$P245)="Local",INDEX(All!$D$2:$D$532,$P245)="Local / LUPC"),INDEX(All!$H$2:$H$532,$P245),"")</f>
        <v/>
      </c>
      <c r="I245" s="11" t="str">
        <f>IF(OR(INDEX(All!$D$2:$D$532,$P245)="Local",INDEX(All!$D$2:$D$532,$P245)="Local / LUPC"),INDEX(All!$I$2:$I$532,$P245),IF(INDEX(All!$D$2:$D$532,$P245)="Census",INDEX(All!$Y$2:$Y$532,$P245),""))</f>
        <v/>
      </c>
      <c r="J245" s="11" t="str">
        <f>IF(OR(INDEX(All!$D$2:$D$532,$P245)="Local",INDEX(All!$D$2:$D$532,$P245)="Local / LUPC"),INDEX(All!$J$2:$J$532,$P245),IF(INDEX(All!$D$2:$D$532,$P245)="Census",INDEX(All!$AA$2:$AA$532,$P245),""))</f>
        <v/>
      </c>
      <c r="K245" s="11" t="str">
        <f>IF(OR(INDEX(All!$D$2:$D$532,$P245)="Local",INDEX(All!$D$2:$D$532,$P245)="Local / LUPC"),INDEX(All!$K$2:$K$532,$P245),IF(INDEX(All!$D$2:$D$532,$P245)="Census",INDEX(All!$AB$2:$AB$532,$P245),""))</f>
        <v/>
      </c>
      <c r="L245" s="11" t="str">
        <f>IF(OR(INDEX(All!$D$2:$D$532,$P245)="Local",INDEX(All!$D$2:$D$532,$P245)="Local / LUPC"),INDEX(All!$L$2:$L$532,$P245),IF(INDEX(All!$D$2:$D$532,$P245)="Census",INDEX(All!$AC$2:$AC$532,$P245),""))</f>
        <v/>
      </c>
      <c r="M245" s="11" t="str">
        <f>IF(OR(INDEX(All!$D$2:$D$532,$P245)="Local",INDEX(All!$D$2:$D$532,$P245)="Local / LUPC"),INDEX(All!$M$2:$M$532,$P245),IF(INDEX(All!$D$2:$D$532,$P245)="Census",INDEX(All!$X$2:$X$532,$P245),""))</f>
        <v/>
      </c>
      <c r="N245" s="11" t="str">
        <f>IF(OR(INDEX(All!$D$2:$D$532,$P245)="Local",INDEX(All!$D$2:$D$532,$P245)="Local / LUPC"),INDEX(All!$N$2:$N$532,$P245),"")</f>
        <v/>
      </c>
      <c r="O245" s="11">
        <f>INDEX(All!$V$2:$V$532,$P245)</f>
        <v>0</v>
      </c>
      <c r="P245">
        <f>MATCH($A245&amp;"|"&amp;$B245,INDEX(All!$A$2:$A$532&amp;"|"&amp;All!$B$2:$B$532,0),0)</f>
        <v>153</v>
      </c>
    </row>
    <row r="246" spans="1:16" x14ac:dyDescent="0.2">
      <c r="A246" s="8" t="s">
        <v>239</v>
      </c>
      <c r="B246" s="9" t="s">
        <v>72</v>
      </c>
      <c r="C246" s="9">
        <f>INDEX(All!$C$2:$C$532,$P246)</f>
        <v>0</v>
      </c>
      <c r="D246" s="9" t="str">
        <f>INDEX(All!$D$2:$D$532,$P246)</f>
        <v>Not Available</v>
      </c>
      <c r="E246" s="9" t="str">
        <f>INDEX(All!$E$2:$E$532,$P246)</f>
        <v>No</v>
      </c>
      <c r="F246" s="12">
        <f>INDEX(All!$F$2:$F$532,$P246)</f>
        <v>1252</v>
      </c>
      <c r="G246">
        <f>INDEX(All!$G$2:$G$532,$P246)</f>
        <v>1244</v>
      </c>
      <c r="H246" s="9" t="str">
        <f>IF(OR(INDEX(All!$D$2:$D$532,$P246)="Local",INDEX(All!$D$2:$D$532,$P246)="Local / LUPC"),INDEX(All!$H$2:$H$532,$P246),"")</f>
        <v/>
      </c>
      <c r="I246" s="9" t="str">
        <f>IF(OR(INDEX(All!$D$2:$D$532,$P246)="Local",INDEX(All!$D$2:$D$532,$P246)="Local / LUPC"),INDEX(All!$I$2:$I$532,$P246),IF(INDEX(All!$D$2:$D$532,$P246)="Census",INDEX(All!$Y$2:$Y$532,$P246),""))</f>
        <v/>
      </c>
      <c r="J246" s="9" t="str">
        <f>IF(OR(INDEX(All!$D$2:$D$532,$P246)="Local",INDEX(All!$D$2:$D$532,$P246)="Local / LUPC"),INDEX(All!$J$2:$J$532,$P246),IF(INDEX(All!$D$2:$D$532,$P246)="Census",INDEX(All!$AA$2:$AA$532,$P246),""))</f>
        <v/>
      </c>
      <c r="K246" s="9" t="str">
        <f>IF(OR(INDEX(All!$D$2:$D$532,$P246)="Local",INDEX(All!$D$2:$D$532,$P246)="Local / LUPC"),INDEX(All!$K$2:$K$532,$P246),IF(INDEX(All!$D$2:$D$532,$P246)="Census",INDEX(All!$AB$2:$AB$532,$P246),""))</f>
        <v/>
      </c>
      <c r="L246" s="9" t="str">
        <f>IF(OR(INDEX(All!$D$2:$D$532,$P246)="Local",INDEX(All!$D$2:$D$532,$P246)="Local / LUPC"),INDEX(All!$L$2:$L$532,$P246),IF(INDEX(All!$D$2:$D$532,$P246)="Census",INDEX(All!$AC$2:$AC$532,$P246),""))</f>
        <v/>
      </c>
      <c r="M246" s="9" t="str">
        <f>IF(OR(INDEX(All!$D$2:$D$532,$P246)="Local",INDEX(All!$D$2:$D$532,$P246)="Local / LUPC"),INDEX(All!$M$2:$M$532,$P246),IF(INDEX(All!$D$2:$D$532,$P246)="Census",INDEX(All!$X$2:$X$532,$P246),""))</f>
        <v/>
      </c>
      <c r="N246" s="9" t="str">
        <f>IF(OR(INDEX(All!$D$2:$D$532,$P246)="Local",INDEX(All!$D$2:$D$532,$P246)="Local / LUPC"),INDEX(All!$N$2:$N$532,$P246),"")</f>
        <v/>
      </c>
      <c r="O246" s="9">
        <f>INDEX(All!$V$2:$V$532,$P246)</f>
        <v>0</v>
      </c>
      <c r="P246">
        <f>MATCH($A246&amp;"|"&amp;$B246,INDEX(All!$A$2:$A$532&amp;"|"&amp;All!$B$2:$B$532,0),0)</f>
        <v>154</v>
      </c>
    </row>
    <row r="247" spans="1:16" x14ac:dyDescent="0.2">
      <c r="A247" s="10" t="s">
        <v>249</v>
      </c>
      <c r="B247" s="11" t="s">
        <v>116</v>
      </c>
      <c r="C247" s="11">
        <f>INDEX(All!$C$2:$C$532,$P247)</f>
        <v>0</v>
      </c>
      <c r="D247" s="11" t="str">
        <f>INDEX(All!$D$2:$D$532,$P247)</f>
        <v>Not Available</v>
      </c>
      <c r="E247" s="11" t="str">
        <f>INDEX(All!$E$2:$E$532,$P247)</f>
        <v>No</v>
      </c>
      <c r="F247" s="13">
        <f>INDEX(All!$F$2:$F$532,$P247)</f>
        <v>1098</v>
      </c>
      <c r="G247">
        <f>INDEX(All!$G$2:$G$532,$P247)</f>
        <v>1252</v>
      </c>
      <c r="H247" s="11" t="str">
        <f>IF(OR(INDEX(All!$D$2:$D$532,$P247)="Local",INDEX(All!$D$2:$D$532,$P247)="Local / LUPC"),INDEX(All!$H$2:$H$532,$P247),"")</f>
        <v/>
      </c>
      <c r="I247" s="11" t="str">
        <f>IF(OR(INDEX(All!$D$2:$D$532,$P247)="Local",INDEX(All!$D$2:$D$532,$P247)="Local / LUPC"),INDEX(All!$I$2:$I$532,$P247),IF(INDEX(All!$D$2:$D$532,$P247)="Census",INDEX(All!$Y$2:$Y$532,$P247),""))</f>
        <v/>
      </c>
      <c r="J247" s="11" t="str">
        <f>IF(OR(INDEX(All!$D$2:$D$532,$P247)="Local",INDEX(All!$D$2:$D$532,$P247)="Local / LUPC"),INDEX(All!$J$2:$J$532,$P247),IF(INDEX(All!$D$2:$D$532,$P247)="Census",INDEX(All!$AA$2:$AA$532,$P247),""))</f>
        <v/>
      </c>
      <c r="K247" s="11" t="str">
        <f>IF(OR(INDEX(All!$D$2:$D$532,$P247)="Local",INDEX(All!$D$2:$D$532,$P247)="Local / LUPC"),INDEX(All!$K$2:$K$532,$P247),IF(INDEX(All!$D$2:$D$532,$P247)="Census",INDEX(All!$AB$2:$AB$532,$P247),""))</f>
        <v/>
      </c>
      <c r="L247" s="11" t="str">
        <f>IF(OR(INDEX(All!$D$2:$D$532,$P247)="Local",INDEX(All!$D$2:$D$532,$P247)="Local / LUPC"),INDEX(All!$L$2:$L$532,$P247),IF(INDEX(All!$D$2:$D$532,$P247)="Census",INDEX(All!$AC$2:$AC$532,$P247),""))</f>
        <v/>
      </c>
      <c r="M247" s="11" t="str">
        <f>IF(OR(INDEX(All!$D$2:$D$532,$P247)="Local",INDEX(All!$D$2:$D$532,$P247)="Local / LUPC"),INDEX(All!$M$2:$M$532,$P247),IF(INDEX(All!$D$2:$D$532,$P247)="Census",INDEX(All!$X$2:$X$532,$P247),""))</f>
        <v/>
      </c>
      <c r="N247" s="11" t="str">
        <f>IF(OR(INDEX(All!$D$2:$D$532,$P247)="Local",INDEX(All!$D$2:$D$532,$P247)="Local / LUPC"),INDEX(All!$N$2:$N$532,$P247),"")</f>
        <v/>
      </c>
      <c r="O247" s="11">
        <f>INDEX(All!$V$2:$V$532,$P247)</f>
        <v>0</v>
      </c>
      <c r="P247">
        <f>MATCH($A247&amp;"|"&amp;$B247,INDEX(All!$A$2:$A$532&amp;"|"&amp;All!$B$2:$B$532,0),0)</f>
        <v>164</v>
      </c>
    </row>
    <row r="248" spans="1:16" x14ac:dyDescent="0.2">
      <c r="A248" s="8" t="s">
        <v>259</v>
      </c>
      <c r="B248" s="9" t="s">
        <v>72</v>
      </c>
      <c r="C248" s="9">
        <f>INDEX(All!$C$2:$C$532,$P248)</f>
        <v>0</v>
      </c>
      <c r="D248" s="9" t="str">
        <f>INDEX(All!$D$2:$D$532,$P248)</f>
        <v>Census</v>
      </c>
      <c r="E248" s="9" t="str">
        <f>INDEX(All!$E$2:$E$532,$P248)</f>
        <v>No</v>
      </c>
      <c r="F248" s="12">
        <f>INDEX(All!$F$2:$F$532,$P248)</f>
        <v>823</v>
      </c>
      <c r="G248">
        <f>INDEX(All!$G$2:$G$532,$P248)</f>
        <v>1033</v>
      </c>
      <c r="H248" s="9" t="str">
        <f>IF(OR(INDEX(All!$D$2:$D$532,$P248)="Local",INDEX(All!$D$2:$D$532,$P248)="Local / LUPC"),INDEX(All!$H$2:$H$532,$P248),"")</f>
        <v/>
      </c>
      <c r="I248" s="9">
        <f>IF(OR(INDEX(All!$D$2:$D$532,$P248)="Local",INDEX(All!$D$2:$D$532,$P248)="Local / LUPC"),INDEX(All!$I$2:$I$532,$P248),IF(INDEX(All!$D$2:$D$532,$P248)="Census",INDEX(All!$Y$2:$Y$532,$P248),""))</f>
        <v>7</v>
      </c>
      <c r="J248" s="9">
        <f>IF(OR(INDEX(All!$D$2:$D$532,$P248)="Local",INDEX(All!$D$2:$D$532,$P248)="Local / LUPC"),INDEX(All!$J$2:$J$532,$P248),IF(INDEX(All!$D$2:$D$532,$P248)="Census",INDEX(All!$AA$2:$AA$532,$P248),""))</f>
        <v>0</v>
      </c>
      <c r="K248" s="9">
        <f>IF(OR(INDEX(All!$D$2:$D$532,$P248)="Local",INDEX(All!$D$2:$D$532,$P248)="Local / LUPC"),INDEX(All!$K$2:$K$532,$P248),IF(INDEX(All!$D$2:$D$532,$P248)="Census",INDEX(All!$AB$2:$AB$532,$P248),""))</f>
        <v>0</v>
      </c>
      <c r="L248" s="9">
        <f>IF(OR(INDEX(All!$D$2:$D$532,$P248)="Local",INDEX(All!$D$2:$D$532,$P248)="Local / LUPC"),INDEX(All!$L$2:$L$532,$P248),IF(INDEX(All!$D$2:$D$532,$P248)="Census",INDEX(All!$AC$2:$AC$532,$P248),""))</f>
        <v>0</v>
      </c>
      <c r="M248" s="9">
        <f>IF(OR(INDEX(All!$D$2:$D$532,$P248)="Local",INDEX(All!$D$2:$D$532,$P248)="Local / LUPC"),INDEX(All!$M$2:$M$532,$P248),IF(INDEX(All!$D$2:$D$532,$P248)="Census",INDEX(All!$X$2:$X$532,$P248),""))</f>
        <v>7</v>
      </c>
      <c r="N248" s="9" t="str">
        <f>IF(OR(INDEX(All!$D$2:$D$532,$P248)="Local",INDEX(All!$D$2:$D$532,$P248)="Local / LUPC"),INDEX(All!$N$2:$N$532,$P248),"")</f>
        <v/>
      </c>
      <c r="O248" s="9">
        <f>INDEX(All!$V$2:$V$532,$P248)</f>
        <v>0</v>
      </c>
      <c r="P248">
        <f>MATCH($A248&amp;"|"&amp;$B248,INDEX(All!$A$2:$A$532&amp;"|"&amp;All!$B$2:$B$532,0),0)</f>
        <v>175</v>
      </c>
    </row>
    <row r="249" spans="1:16" x14ac:dyDescent="0.2">
      <c r="A249" s="10" t="s">
        <v>266</v>
      </c>
      <c r="B249" s="11" t="s">
        <v>68</v>
      </c>
      <c r="C249" s="11">
        <f>INDEX(All!$C$2:$C$532,$P249)</f>
        <v>0</v>
      </c>
      <c r="D249" s="11" t="str">
        <f>INDEX(All!$D$2:$D$532,$P249)</f>
        <v>Not Available</v>
      </c>
      <c r="E249" s="11" t="str">
        <f>INDEX(All!$E$2:$E$532,$P249)</f>
        <v>No</v>
      </c>
      <c r="F249" s="13">
        <f>INDEX(All!$F$2:$F$532,$P249)</f>
        <v>407</v>
      </c>
      <c r="G249">
        <f>INDEX(All!$G$2:$G$532,$P249)</f>
        <v>358</v>
      </c>
      <c r="H249" s="11" t="str">
        <f>IF(OR(INDEX(All!$D$2:$D$532,$P249)="Local",INDEX(All!$D$2:$D$532,$P249)="Local / LUPC"),INDEX(All!$H$2:$H$532,$P249),"")</f>
        <v/>
      </c>
      <c r="I249" s="11" t="str">
        <f>IF(OR(INDEX(All!$D$2:$D$532,$P249)="Local",INDEX(All!$D$2:$D$532,$P249)="Local / LUPC"),INDEX(All!$I$2:$I$532,$P249),IF(INDEX(All!$D$2:$D$532,$P249)="Census",INDEX(All!$Y$2:$Y$532,$P249),""))</f>
        <v/>
      </c>
      <c r="J249" s="11" t="str">
        <f>IF(OR(INDEX(All!$D$2:$D$532,$P249)="Local",INDEX(All!$D$2:$D$532,$P249)="Local / LUPC"),INDEX(All!$J$2:$J$532,$P249),IF(INDEX(All!$D$2:$D$532,$P249)="Census",INDEX(All!$AA$2:$AA$532,$P249),""))</f>
        <v/>
      </c>
      <c r="K249" s="11" t="str">
        <f>IF(OR(INDEX(All!$D$2:$D$532,$P249)="Local",INDEX(All!$D$2:$D$532,$P249)="Local / LUPC"),INDEX(All!$K$2:$K$532,$P249),IF(INDEX(All!$D$2:$D$532,$P249)="Census",INDEX(All!$AB$2:$AB$532,$P249),""))</f>
        <v/>
      </c>
      <c r="L249" s="11" t="str">
        <f>IF(OR(INDEX(All!$D$2:$D$532,$P249)="Local",INDEX(All!$D$2:$D$532,$P249)="Local / LUPC"),INDEX(All!$L$2:$L$532,$P249),IF(INDEX(All!$D$2:$D$532,$P249)="Census",INDEX(All!$AC$2:$AC$532,$P249),""))</f>
        <v/>
      </c>
      <c r="M249" s="11" t="str">
        <f>IF(OR(INDEX(All!$D$2:$D$532,$P249)="Local",INDEX(All!$D$2:$D$532,$P249)="Local / LUPC"),INDEX(All!$M$2:$M$532,$P249),IF(INDEX(All!$D$2:$D$532,$P249)="Census",INDEX(All!$X$2:$X$532,$P249),""))</f>
        <v/>
      </c>
      <c r="N249" s="11" t="str">
        <f>IF(OR(INDEX(All!$D$2:$D$532,$P249)="Local",INDEX(All!$D$2:$D$532,$P249)="Local / LUPC"),INDEX(All!$N$2:$N$532,$P249),"")</f>
        <v/>
      </c>
      <c r="O249" s="11">
        <f>INDEX(All!$V$2:$V$532,$P249)</f>
        <v>0</v>
      </c>
      <c r="P249">
        <f>MATCH($A249&amp;"|"&amp;$B249,INDEX(All!$A$2:$A$532&amp;"|"&amp;All!$B$2:$B$532,0),0)</f>
        <v>182</v>
      </c>
    </row>
    <row r="250" spans="1:16" x14ac:dyDescent="0.2">
      <c r="A250" s="8" t="s">
        <v>274</v>
      </c>
      <c r="B250" s="9" t="s">
        <v>55</v>
      </c>
      <c r="C250" s="9">
        <f>INDEX(All!$C$2:$C$532,$P250)</f>
        <v>0</v>
      </c>
      <c r="D250" s="9" t="str">
        <f>INDEX(All!$D$2:$D$532,$P250)</f>
        <v>Not Available</v>
      </c>
      <c r="E250" s="9" t="str">
        <f>INDEX(All!$E$2:$E$532,$P250)</f>
        <v>No</v>
      </c>
      <c r="F250" s="12">
        <f>INDEX(All!$F$2:$F$532,$P250)</f>
        <v>1096</v>
      </c>
      <c r="G250">
        <f>INDEX(All!$G$2:$G$532,$P250)</f>
        <v>1298</v>
      </c>
      <c r="H250" s="9" t="str">
        <f>IF(OR(INDEX(All!$D$2:$D$532,$P250)="Local",INDEX(All!$D$2:$D$532,$P250)="Local / LUPC"),INDEX(All!$H$2:$H$532,$P250),"")</f>
        <v/>
      </c>
      <c r="I250" s="9" t="str">
        <f>IF(OR(INDEX(All!$D$2:$D$532,$P250)="Local",INDEX(All!$D$2:$D$532,$P250)="Local / LUPC"),INDEX(All!$I$2:$I$532,$P250),IF(INDEX(All!$D$2:$D$532,$P250)="Census",INDEX(All!$Y$2:$Y$532,$P250),""))</f>
        <v/>
      </c>
      <c r="J250" s="9" t="str">
        <f>IF(OR(INDEX(All!$D$2:$D$532,$P250)="Local",INDEX(All!$D$2:$D$532,$P250)="Local / LUPC"),INDEX(All!$J$2:$J$532,$P250),IF(INDEX(All!$D$2:$D$532,$P250)="Census",INDEX(All!$AA$2:$AA$532,$P250),""))</f>
        <v/>
      </c>
      <c r="K250" s="9" t="str">
        <f>IF(OR(INDEX(All!$D$2:$D$532,$P250)="Local",INDEX(All!$D$2:$D$532,$P250)="Local / LUPC"),INDEX(All!$K$2:$K$532,$P250),IF(INDEX(All!$D$2:$D$532,$P250)="Census",INDEX(All!$AB$2:$AB$532,$P250),""))</f>
        <v/>
      </c>
      <c r="L250" s="9" t="str">
        <f>IF(OR(INDEX(All!$D$2:$D$532,$P250)="Local",INDEX(All!$D$2:$D$532,$P250)="Local / LUPC"),INDEX(All!$L$2:$L$532,$P250),IF(INDEX(All!$D$2:$D$532,$P250)="Census",INDEX(All!$AC$2:$AC$532,$P250),""))</f>
        <v/>
      </c>
      <c r="M250" s="9" t="str">
        <f>IF(OR(INDEX(All!$D$2:$D$532,$P250)="Local",INDEX(All!$D$2:$D$532,$P250)="Local / LUPC"),INDEX(All!$M$2:$M$532,$P250),IF(INDEX(All!$D$2:$D$532,$P250)="Census",INDEX(All!$X$2:$X$532,$P250),""))</f>
        <v/>
      </c>
      <c r="N250" s="9" t="str">
        <f>IF(OR(INDEX(All!$D$2:$D$532,$P250)="Local",INDEX(All!$D$2:$D$532,$P250)="Local / LUPC"),INDEX(All!$N$2:$N$532,$P250),"")</f>
        <v/>
      </c>
      <c r="O250" s="9">
        <f>INDEX(All!$V$2:$V$532,$P250)</f>
        <v>0</v>
      </c>
      <c r="P250">
        <f>MATCH($A250&amp;"|"&amp;$B250,INDEX(All!$A$2:$A$532&amp;"|"&amp;All!$B$2:$B$532,0),0)</f>
        <v>190</v>
      </c>
    </row>
    <row r="251" spans="1:16" x14ac:dyDescent="0.2">
      <c r="A251" s="10" t="s">
        <v>276</v>
      </c>
      <c r="B251" s="11" t="s">
        <v>68</v>
      </c>
      <c r="C251" s="11">
        <f>INDEX(All!$C$2:$C$532,$P251)</f>
        <v>0</v>
      </c>
      <c r="D251" s="11" t="str">
        <f>INDEX(All!$D$2:$D$532,$P251)</f>
        <v>Not Available</v>
      </c>
      <c r="E251" s="11" t="str">
        <f>INDEX(All!$E$2:$E$532,$P251)</f>
        <v>No</v>
      </c>
      <c r="F251" s="13">
        <f>INDEX(All!$F$2:$F$532,$P251)</f>
        <v>111</v>
      </c>
      <c r="G251">
        <f>INDEX(All!$G$2:$G$532,$P251)</f>
        <v>163</v>
      </c>
      <c r="H251" s="11" t="str">
        <f>IF(OR(INDEX(All!$D$2:$D$532,$P251)="Local",INDEX(All!$D$2:$D$532,$P251)="Local / LUPC"),INDEX(All!$H$2:$H$532,$P251),"")</f>
        <v/>
      </c>
      <c r="I251" s="11" t="str">
        <f>IF(OR(INDEX(All!$D$2:$D$532,$P251)="Local",INDEX(All!$D$2:$D$532,$P251)="Local / LUPC"),INDEX(All!$I$2:$I$532,$P251),IF(INDEX(All!$D$2:$D$532,$P251)="Census",INDEX(All!$Y$2:$Y$532,$P251),""))</f>
        <v/>
      </c>
      <c r="J251" s="11" t="str">
        <f>IF(OR(INDEX(All!$D$2:$D$532,$P251)="Local",INDEX(All!$D$2:$D$532,$P251)="Local / LUPC"),INDEX(All!$J$2:$J$532,$P251),IF(INDEX(All!$D$2:$D$532,$P251)="Census",INDEX(All!$AA$2:$AA$532,$P251),""))</f>
        <v/>
      </c>
      <c r="K251" s="11" t="str">
        <f>IF(OR(INDEX(All!$D$2:$D$532,$P251)="Local",INDEX(All!$D$2:$D$532,$P251)="Local / LUPC"),INDEX(All!$K$2:$K$532,$P251),IF(INDEX(All!$D$2:$D$532,$P251)="Census",INDEX(All!$AB$2:$AB$532,$P251),""))</f>
        <v/>
      </c>
      <c r="L251" s="11" t="str">
        <f>IF(OR(INDEX(All!$D$2:$D$532,$P251)="Local",INDEX(All!$D$2:$D$532,$P251)="Local / LUPC"),INDEX(All!$L$2:$L$532,$P251),IF(INDEX(All!$D$2:$D$532,$P251)="Census",INDEX(All!$AC$2:$AC$532,$P251),""))</f>
        <v/>
      </c>
      <c r="M251" s="11" t="str">
        <f>IF(OR(INDEX(All!$D$2:$D$532,$P251)="Local",INDEX(All!$D$2:$D$532,$P251)="Local / LUPC"),INDEX(All!$M$2:$M$532,$P251),IF(INDEX(All!$D$2:$D$532,$P251)="Census",INDEX(All!$X$2:$X$532,$P251),""))</f>
        <v/>
      </c>
      <c r="N251" s="11" t="str">
        <f>IF(OR(INDEX(All!$D$2:$D$532,$P251)="Local",INDEX(All!$D$2:$D$532,$P251)="Local / LUPC"),INDEX(All!$N$2:$N$532,$P251),"")</f>
        <v/>
      </c>
      <c r="O251" s="11">
        <f>INDEX(All!$V$2:$V$532,$P251)</f>
        <v>0</v>
      </c>
      <c r="P251">
        <f>MATCH($A251&amp;"|"&amp;$B251,INDEX(All!$A$2:$A$532&amp;"|"&amp;All!$B$2:$B$532,0),0)</f>
        <v>192</v>
      </c>
    </row>
    <row r="252" spans="1:16" x14ac:dyDescent="0.2">
      <c r="A252" s="8" t="s">
        <v>280</v>
      </c>
      <c r="B252" s="9" t="s">
        <v>79</v>
      </c>
      <c r="C252" s="9">
        <f>INDEX(All!$C$2:$C$532,$P252)</f>
        <v>0</v>
      </c>
      <c r="D252" s="9" t="str">
        <f>INDEX(All!$D$2:$D$532,$P252)</f>
        <v>Not Available</v>
      </c>
      <c r="E252" s="9" t="str">
        <f>INDEX(All!$E$2:$E$532,$P252)</f>
        <v>No</v>
      </c>
      <c r="F252" s="12">
        <f>INDEX(All!$F$2:$F$532,$P252)</f>
        <v>974</v>
      </c>
      <c r="G252">
        <f>INDEX(All!$G$2:$G$532,$P252)</f>
        <v>831</v>
      </c>
      <c r="H252" s="9" t="str">
        <f>IF(OR(INDEX(All!$D$2:$D$532,$P252)="Local",INDEX(All!$D$2:$D$532,$P252)="Local / LUPC"),INDEX(All!$H$2:$H$532,$P252),"")</f>
        <v/>
      </c>
      <c r="I252" s="9" t="str">
        <f>IF(OR(INDEX(All!$D$2:$D$532,$P252)="Local",INDEX(All!$D$2:$D$532,$P252)="Local / LUPC"),INDEX(All!$I$2:$I$532,$P252),IF(INDEX(All!$D$2:$D$532,$P252)="Census",INDEX(All!$Y$2:$Y$532,$P252),""))</f>
        <v/>
      </c>
      <c r="J252" s="9" t="str">
        <f>IF(OR(INDEX(All!$D$2:$D$532,$P252)="Local",INDEX(All!$D$2:$D$532,$P252)="Local / LUPC"),INDEX(All!$J$2:$J$532,$P252),IF(INDEX(All!$D$2:$D$532,$P252)="Census",INDEX(All!$AA$2:$AA$532,$P252),""))</f>
        <v/>
      </c>
      <c r="K252" s="9" t="str">
        <f>IF(OR(INDEX(All!$D$2:$D$532,$P252)="Local",INDEX(All!$D$2:$D$532,$P252)="Local / LUPC"),INDEX(All!$K$2:$K$532,$P252),IF(INDEX(All!$D$2:$D$532,$P252)="Census",INDEX(All!$AB$2:$AB$532,$P252),""))</f>
        <v/>
      </c>
      <c r="L252" s="9" t="str">
        <f>IF(OR(INDEX(All!$D$2:$D$532,$P252)="Local",INDEX(All!$D$2:$D$532,$P252)="Local / LUPC"),INDEX(All!$L$2:$L$532,$P252),IF(INDEX(All!$D$2:$D$532,$P252)="Census",INDEX(All!$AC$2:$AC$532,$P252),""))</f>
        <v/>
      </c>
      <c r="M252" s="9" t="str">
        <f>IF(OR(INDEX(All!$D$2:$D$532,$P252)="Local",INDEX(All!$D$2:$D$532,$P252)="Local / LUPC"),INDEX(All!$M$2:$M$532,$P252),IF(INDEX(All!$D$2:$D$532,$P252)="Census",INDEX(All!$X$2:$X$532,$P252),""))</f>
        <v/>
      </c>
      <c r="N252" s="9" t="str">
        <f>IF(OR(INDEX(All!$D$2:$D$532,$P252)="Local",INDEX(All!$D$2:$D$532,$P252)="Local / LUPC"),INDEX(All!$N$2:$N$532,$P252),"")</f>
        <v/>
      </c>
      <c r="O252" s="9">
        <f>INDEX(All!$V$2:$V$532,$P252)</f>
        <v>0</v>
      </c>
      <c r="P252">
        <f>MATCH($A252&amp;"|"&amp;$B252,INDEX(All!$A$2:$A$532&amp;"|"&amp;All!$B$2:$B$532,0),0)</f>
        <v>197</v>
      </c>
    </row>
    <row r="253" spans="1:16" x14ac:dyDescent="0.2">
      <c r="A253" s="10" t="s">
        <v>290</v>
      </c>
      <c r="B253" s="11" t="s">
        <v>70</v>
      </c>
      <c r="C253" s="11">
        <f>INDEX(All!$C$2:$C$532,$P253)</f>
        <v>0</v>
      </c>
      <c r="D253" s="11" t="str">
        <f>INDEX(All!$D$2:$D$532,$P253)</f>
        <v>Not Available</v>
      </c>
      <c r="E253" s="11" t="str">
        <f>INDEX(All!$E$2:$E$532,$P253)</f>
        <v>No</v>
      </c>
      <c r="F253" s="13">
        <f>INDEX(All!$F$2:$F$532,$P253)</f>
        <v>0</v>
      </c>
      <c r="G253">
        <f>INDEX(All!$G$2:$G$532,$P253)</f>
        <v>0</v>
      </c>
      <c r="H253" s="11" t="str">
        <f>IF(OR(INDEX(All!$D$2:$D$532,$P253)="Local",INDEX(All!$D$2:$D$532,$P253)="Local / LUPC"),INDEX(All!$H$2:$H$532,$P253),"")</f>
        <v/>
      </c>
      <c r="I253" s="11" t="str">
        <f>IF(OR(INDEX(All!$D$2:$D$532,$P253)="Local",INDEX(All!$D$2:$D$532,$P253)="Local / LUPC"),INDEX(All!$I$2:$I$532,$P253),IF(INDEX(All!$D$2:$D$532,$P253)="Census",INDEX(All!$Y$2:$Y$532,$P253),""))</f>
        <v/>
      </c>
      <c r="J253" s="11" t="str">
        <f>IF(OR(INDEX(All!$D$2:$D$532,$P253)="Local",INDEX(All!$D$2:$D$532,$P253)="Local / LUPC"),INDEX(All!$J$2:$J$532,$P253),IF(INDEX(All!$D$2:$D$532,$P253)="Census",INDEX(All!$AA$2:$AA$532,$P253),""))</f>
        <v/>
      </c>
      <c r="K253" s="11" t="str">
        <f>IF(OR(INDEX(All!$D$2:$D$532,$P253)="Local",INDEX(All!$D$2:$D$532,$P253)="Local / LUPC"),INDEX(All!$K$2:$K$532,$P253),IF(INDEX(All!$D$2:$D$532,$P253)="Census",INDEX(All!$AB$2:$AB$532,$P253),""))</f>
        <v/>
      </c>
      <c r="L253" s="11" t="str">
        <f>IF(OR(INDEX(All!$D$2:$D$532,$P253)="Local",INDEX(All!$D$2:$D$532,$P253)="Local / LUPC"),INDEX(All!$L$2:$L$532,$P253),IF(INDEX(All!$D$2:$D$532,$P253)="Census",INDEX(All!$AC$2:$AC$532,$P253),""))</f>
        <v/>
      </c>
      <c r="M253" s="11" t="str">
        <f>IF(OR(INDEX(All!$D$2:$D$532,$P253)="Local",INDEX(All!$D$2:$D$532,$P253)="Local / LUPC"),INDEX(All!$M$2:$M$532,$P253),IF(INDEX(All!$D$2:$D$532,$P253)="Census",INDEX(All!$X$2:$X$532,$P253),""))</f>
        <v/>
      </c>
      <c r="N253" s="11" t="str">
        <f>IF(OR(INDEX(All!$D$2:$D$532,$P253)="Local",INDEX(All!$D$2:$D$532,$P253)="Local / LUPC"),INDEX(All!$N$2:$N$532,$P253),"")</f>
        <v/>
      </c>
      <c r="O253" s="11">
        <f>INDEX(All!$V$2:$V$532,$P253)</f>
        <v>0</v>
      </c>
      <c r="P253">
        <f>MATCH($A253&amp;"|"&amp;$B253,INDEX(All!$A$2:$A$532&amp;"|"&amp;All!$B$2:$B$532,0),0)</f>
        <v>207</v>
      </c>
    </row>
    <row r="254" spans="1:16" x14ac:dyDescent="0.2">
      <c r="A254" s="8" t="s">
        <v>291</v>
      </c>
      <c r="B254" s="9" t="s">
        <v>79</v>
      </c>
      <c r="C254" s="9">
        <f>INDEX(All!$C$2:$C$532,$P254)</f>
        <v>0</v>
      </c>
      <c r="D254" s="9" t="str">
        <f>INDEX(All!$D$2:$D$532,$P254)</f>
        <v>Not Available</v>
      </c>
      <c r="E254" s="9" t="str">
        <f>INDEX(All!$E$2:$E$532,$P254)</f>
        <v>No</v>
      </c>
      <c r="F254" s="12">
        <f>INDEX(All!$F$2:$F$532,$P254)</f>
        <v>154</v>
      </c>
      <c r="G254">
        <f>INDEX(All!$G$2:$G$532,$P254)</f>
        <v>54</v>
      </c>
      <c r="H254" s="9" t="str">
        <f>IF(OR(INDEX(All!$D$2:$D$532,$P254)="Local",INDEX(All!$D$2:$D$532,$P254)="Local / LUPC"),INDEX(All!$H$2:$H$532,$P254),"")</f>
        <v/>
      </c>
      <c r="I254" s="9" t="str">
        <f>IF(OR(INDEX(All!$D$2:$D$532,$P254)="Local",INDEX(All!$D$2:$D$532,$P254)="Local / LUPC"),INDEX(All!$I$2:$I$532,$P254),IF(INDEX(All!$D$2:$D$532,$P254)="Census",INDEX(All!$Y$2:$Y$532,$P254),""))</f>
        <v/>
      </c>
      <c r="J254" s="9" t="str">
        <f>IF(OR(INDEX(All!$D$2:$D$532,$P254)="Local",INDEX(All!$D$2:$D$532,$P254)="Local / LUPC"),INDEX(All!$J$2:$J$532,$P254),IF(INDEX(All!$D$2:$D$532,$P254)="Census",INDEX(All!$AA$2:$AA$532,$P254),""))</f>
        <v/>
      </c>
      <c r="K254" s="9" t="str">
        <f>IF(OR(INDEX(All!$D$2:$D$532,$P254)="Local",INDEX(All!$D$2:$D$532,$P254)="Local / LUPC"),INDEX(All!$K$2:$K$532,$P254),IF(INDEX(All!$D$2:$D$532,$P254)="Census",INDEX(All!$AB$2:$AB$532,$P254),""))</f>
        <v/>
      </c>
      <c r="L254" s="9" t="str">
        <f>IF(OR(INDEX(All!$D$2:$D$532,$P254)="Local",INDEX(All!$D$2:$D$532,$P254)="Local / LUPC"),INDEX(All!$L$2:$L$532,$P254),IF(INDEX(All!$D$2:$D$532,$P254)="Census",INDEX(All!$AC$2:$AC$532,$P254),""))</f>
        <v/>
      </c>
      <c r="M254" s="9" t="str">
        <f>IF(OR(INDEX(All!$D$2:$D$532,$P254)="Local",INDEX(All!$D$2:$D$532,$P254)="Local / LUPC"),INDEX(All!$M$2:$M$532,$P254),IF(INDEX(All!$D$2:$D$532,$P254)="Census",INDEX(All!$X$2:$X$532,$P254),""))</f>
        <v/>
      </c>
      <c r="N254" s="9" t="str">
        <f>IF(OR(INDEX(All!$D$2:$D$532,$P254)="Local",INDEX(All!$D$2:$D$532,$P254)="Local / LUPC"),INDEX(All!$N$2:$N$532,$P254),"")</f>
        <v/>
      </c>
      <c r="O254" s="9">
        <f>INDEX(All!$V$2:$V$532,$P254)</f>
        <v>0</v>
      </c>
      <c r="P254">
        <f>MATCH($A254&amp;"|"&amp;$B254,INDEX(All!$A$2:$A$532&amp;"|"&amp;All!$B$2:$B$532,0),0)</f>
        <v>208</v>
      </c>
    </row>
    <row r="255" spans="1:16" x14ac:dyDescent="0.2">
      <c r="A255" s="10" t="s">
        <v>304</v>
      </c>
      <c r="B255" s="11" t="s">
        <v>79</v>
      </c>
      <c r="C255" s="11">
        <f>INDEX(All!$C$2:$C$532,$P255)</f>
        <v>0</v>
      </c>
      <c r="D255" s="11" t="str">
        <f>INDEX(All!$D$2:$D$532,$P255)</f>
        <v>Not Available</v>
      </c>
      <c r="E255" s="11" t="str">
        <f>INDEX(All!$E$2:$E$532,$P255)</f>
        <v>No</v>
      </c>
      <c r="F255" s="13">
        <f>INDEX(All!$F$2:$F$532,$P255)</f>
        <v>695</v>
      </c>
      <c r="G255">
        <f>INDEX(All!$G$2:$G$532,$P255)</f>
        <v>800</v>
      </c>
      <c r="H255" s="11" t="str">
        <f>IF(OR(INDEX(All!$D$2:$D$532,$P255)="Local",INDEX(All!$D$2:$D$532,$P255)="Local / LUPC"),INDEX(All!$H$2:$H$532,$P255),"")</f>
        <v/>
      </c>
      <c r="I255" s="11" t="str">
        <f>IF(OR(INDEX(All!$D$2:$D$532,$P255)="Local",INDEX(All!$D$2:$D$532,$P255)="Local / LUPC"),INDEX(All!$I$2:$I$532,$P255),IF(INDEX(All!$D$2:$D$532,$P255)="Census",INDEX(All!$Y$2:$Y$532,$P255),""))</f>
        <v/>
      </c>
      <c r="J255" s="11" t="str">
        <f>IF(OR(INDEX(All!$D$2:$D$532,$P255)="Local",INDEX(All!$D$2:$D$532,$P255)="Local / LUPC"),INDEX(All!$J$2:$J$532,$P255),IF(INDEX(All!$D$2:$D$532,$P255)="Census",INDEX(All!$AA$2:$AA$532,$P255),""))</f>
        <v/>
      </c>
      <c r="K255" s="11" t="str">
        <f>IF(OR(INDEX(All!$D$2:$D$532,$P255)="Local",INDEX(All!$D$2:$D$532,$P255)="Local / LUPC"),INDEX(All!$K$2:$K$532,$P255),IF(INDEX(All!$D$2:$D$532,$P255)="Census",INDEX(All!$AB$2:$AB$532,$P255),""))</f>
        <v/>
      </c>
      <c r="L255" s="11" t="str">
        <f>IF(OR(INDEX(All!$D$2:$D$532,$P255)="Local",INDEX(All!$D$2:$D$532,$P255)="Local / LUPC"),INDEX(All!$L$2:$L$532,$P255),IF(INDEX(All!$D$2:$D$532,$P255)="Census",INDEX(All!$AC$2:$AC$532,$P255),""))</f>
        <v/>
      </c>
      <c r="M255" s="11" t="str">
        <f>IF(OR(INDEX(All!$D$2:$D$532,$P255)="Local",INDEX(All!$D$2:$D$532,$P255)="Local / LUPC"),INDEX(All!$M$2:$M$532,$P255),IF(INDEX(All!$D$2:$D$532,$P255)="Census",INDEX(All!$X$2:$X$532,$P255),""))</f>
        <v/>
      </c>
      <c r="N255" s="11" t="str">
        <f>IF(OR(INDEX(All!$D$2:$D$532,$P255)="Local",INDEX(All!$D$2:$D$532,$P255)="Local / LUPC"),INDEX(All!$N$2:$N$532,$P255),"")</f>
        <v/>
      </c>
      <c r="O255" s="11">
        <f>INDEX(All!$V$2:$V$532,$P255)</f>
        <v>0</v>
      </c>
      <c r="P255">
        <f>MATCH($A255&amp;"|"&amp;$B255,INDEX(All!$A$2:$A$532&amp;"|"&amp;All!$B$2:$B$532,0),0)</f>
        <v>221</v>
      </c>
    </row>
    <row r="256" spans="1:16" x14ac:dyDescent="0.2">
      <c r="A256" s="8" t="s">
        <v>305</v>
      </c>
      <c r="B256" s="9" t="s">
        <v>116</v>
      </c>
      <c r="C256" s="9">
        <f>INDEX(All!$C$2:$C$532,$P256)</f>
        <v>0</v>
      </c>
      <c r="D256" s="9" t="str">
        <f>INDEX(All!$D$2:$D$532,$P256)</f>
        <v>Not Available</v>
      </c>
      <c r="E256" s="9" t="str">
        <f>INDEX(All!$E$2:$E$532,$P256)</f>
        <v>No</v>
      </c>
      <c r="F256" s="12">
        <f>INDEX(All!$F$2:$F$532,$P256)</f>
        <v>567</v>
      </c>
      <c r="G256">
        <f>INDEX(All!$G$2:$G$532,$P256)</f>
        <v>617</v>
      </c>
      <c r="H256" s="9" t="str">
        <f>IF(OR(INDEX(All!$D$2:$D$532,$P256)="Local",INDEX(All!$D$2:$D$532,$P256)="Local / LUPC"),INDEX(All!$H$2:$H$532,$P256),"")</f>
        <v/>
      </c>
      <c r="I256" s="9" t="str">
        <f>IF(OR(INDEX(All!$D$2:$D$532,$P256)="Local",INDEX(All!$D$2:$D$532,$P256)="Local / LUPC"),INDEX(All!$I$2:$I$532,$P256),IF(INDEX(All!$D$2:$D$532,$P256)="Census",INDEX(All!$Y$2:$Y$532,$P256),""))</f>
        <v/>
      </c>
      <c r="J256" s="9" t="str">
        <f>IF(OR(INDEX(All!$D$2:$D$532,$P256)="Local",INDEX(All!$D$2:$D$532,$P256)="Local / LUPC"),INDEX(All!$J$2:$J$532,$P256),IF(INDEX(All!$D$2:$D$532,$P256)="Census",INDEX(All!$AA$2:$AA$532,$P256),""))</f>
        <v/>
      </c>
      <c r="K256" s="9" t="str">
        <f>IF(OR(INDEX(All!$D$2:$D$532,$P256)="Local",INDEX(All!$D$2:$D$532,$P256)="Local / LUPC"),INDEX(All!$K$2:$K$532,$P256),IF(INDEX(All!$D$2:$D$532,$P256)="Census",INDEX(All!$AB$2:$AB$532,$P256),""))</f>
        <v/>
      </c>
      <c r="L256" s="9" t="str">
        <f>IF(OR(INDEX(All!$D$2:$D$532,$P256)="Local",INDEX(All!$D$2:$D$532,$P256)="Local / LUPC"),INDEX(All!$L$2:$L$532,$P256),IF(INDEX(All!$D$2:$D$532,$P256)="Census",INDEX(All!$AC$2:$AC$532,$P256),""))</f>
        <v/>
      </c>
      <c r="M256" s="9" t="str">
        <f>IF(OR(INDEX(All!$D$2:$D$532,$P256)="Local",INDEX(All!$D$2:$D$532,$P256)="Local / LUPC"),INDEX(All!$M$2:$M$532,$P256),IF(INDEX(All!$D$2:$D$532,$P256)="Census",INDEX(All!$X$2:$X$532,$P256),""))</f>
        <v/>
      </c>
      <c r="N256" s="9" t="str">
        <f>IF(OR(INDEX(All!$D$2:$D$532,$P256)="Local",INDEX(All!$D$2:$D$532,$P256)="Local / LUPC"),INDEX(All!$N$2:$N$532,$P256),"")</f>
        <v/>
      </c>
      <c r="O256" s="9">
        <f>INDEX(All!$V$2:$V$532,$P256)</f>
        <v>0</v>
      </c>
      <c r="P256">
        <f>MATCH($A256&amp;"|"&amp;$B256,INDEX(All!$A$2:$A$532&amp;"|"&amp;All!$B$2:$B$532,0),0)</f>
        <v>222</v>
      </c>
    </row>
    <row r="257" spans="1:16" x14ac:dyDescent="0.2">
      <c r="A257" s="10" t="s">
        <v>315</v>
      </c>
      <c r="B257" s="11" t="s">
        <v>55</v>
      </c>
      <c r="C257" s="11">
        <f>INDEX(All!$C$2:$C$532,$P257)</f>
        <v>0</v>
      </c>
      <c r="D257" s="11" t="str">
        <f>INDEX(All!$D$2:$D$532,$P257)</f>
        <v>Not Available</v>
      </c>
      <c r="E257" s="11" t="str">
        <f>INDEX(All!$E$2:$E$532,$P257)</f>
        <v>No</v>
      </c>
      <c r="F257" s="13">
        <f>INDEX(All!$F$2:$F$532,$P257)</f>
        <v>17</v>
      </c>
      <c r="G257">
        <f>INDEX(All!$G$2:$G$532,$P257)</f>
        <v>31</v>
      </c>
      <c r="H257" s="11" t="str">
        <f>IF(OR(INDEX(All!$D$2:$D$532,$P257)="Local",INDEX(All!$D$2:$D$532,$P257)="Local / LUPC"),INDEX(All!$H$2:$H$532,$P257),"")</f>
        <v/>
      </c>
      <c r="I257" s="11" t="str">
        <f>IF(OR(INDEX(All!$D$2:$D$532,$P257)="Local",INDEX(All!$D$2:$D$532,$P257)="Local / LUPC"),INDEX(All!$I$2:$I$532,$P257),IF(INDEX(All!$D$2:$D$532,$P257)="Census",INDEX(All!$Y$2:$Y$532,$P257),""))</f>
        <v/>
      </c>
      <c r="J257" s="11" t="str">
        <f>IF(OR(INDEX(All!$D$2:$D$532,$P257)="Local",INDEX(All!$D$2:$D$532,$P257)="Local / LUPC"),INDEX(All!$J$2:$J$532,$P257),IF(INDEX(All!$D$2:$D$532,$P257)="Census",INDEX(All!$AA$2:$AA$532,$P257),""))</f>
        <v/>
      </c>
      <c r="K257" s="11" t="str">
        <f>IF(OR(INDEX(All!$D$2:$D$532,$P257)="Local",INDEX(All!$D$2:$D$532,$P257)="Local / LUPC"),INDEX(All!$K$2:$K$532,$P257),IF(INDEX(All!$D$2:$D$532,$P257)="Census",INDEX(All!$AB$2:$AB$532,$P257),""))</f>
        <v/>
      </c>
      <c r="L257" s="11" t="str">
        <f>IF(OR(INDEX(All!$D$2:$D$532,$P257)="Local",INDEX(All!$D$2:$D$532,$P257)="Local / LUPC"),INDEX(All!$L$2:$L$532,$P257),IF(INDEX(All!$D$2:$D$532,$P257)="Census",INDEX(All!$AC$2:$AC$532,$P257),""))</f>
        <v/>
      </c>
      <c r="M257" s="11" t="str">
        <f>IF(OR(INDEX(All!$D$2:$D$532,$P257)="Local",INDEX(All!$D$2:$D$532,$P257)="Local / LUPC"),INDEX(All!$M$2:$M$532,$P257),IF(INDEX(All!$D$2:$D$532,$P257)="Census",INDEX(All!$X$2:$X$532,$P257),""))</f>
        <v/>
      </c>
      <c r="N257" s="11" t="str">
        <f>IF(OR(INDEX(All!$D$2:$D$532,$P257)="Local",INDEX(All!$D$2:$D$532,$P257)="Local / LUPC"),INDEX(All!$N$2:$N$532,$P257),"")</f>
        <v/>
      </c>
      <c r="O257" s="11">
        <f>INDEX(All!$V$2:$V$532,$P257)</f>
        <v>0</v>
      </c>
      <c r="P257">
        <f>MATCH($A257&amp;"|"&amp;$B257,INDEX(All!$A$2:$A$532&amp;"|"&amp;All!$B$2:$B$532,0),0)</f>
        <v>232</v>
      </c>
    </row>
    <row r="258" spans="1:16" x14ac:dyDescent="0.2">
      <c r="A258" s="8" t="s">
        <v>317</v>
      </c>
      <c r="B258" s="9" t="s">
        <v>72</v>
      </c>
      <c r="C258" s="9">
        <f>INDEX(All!$C$2:$C$532,$P258)</f>
        <v>0</v>
      </c>
      <c r="D258" s="9" t="str">
        <f>INDEX(All!$D$2:$D$532,$P258)</f>
        <v>Not Available</v>
      </c>
      <c r="E258" s="9" t="str">
        <f>INDEX(All!$E$2:$E$532,$P258)</f>
        <v>No</v>
      </c>
      <c r="F258" s="12">
        <f>INDEX(All!$F$2:$F$532,$P258)</f>
        <v>709</v>
      </c>
      <c r="G258">
        <f>INDEX(All!$G$2:$G$532,$P258)</f>
        <v>646</v>
      </c>
      <c r="H258" s="9" t="str">
        <f>IF(OR(INDEX(All!$D$2:$D$532,$P258)="Local",INDEX(All!$D$2:$D$532,$P258)="Local / LUPC"),INDEX(All!$H$2:$H$532,$P258),"")</f>
        <v/>
      </c>
      <c r="I258" s="9" t="str">
        <f>IF(OR(INDEX(All!$D$2:$D$532,$P258)="Local",INDEX(All!$D$2:$D$532,$P258)="Local / LUPC"),INDEX(All!$I$2:$I$532,$P258),IF(INDEX(All!$D$2:$D$532,$P258)="Census",INDEX(All!$Y$2:$Y$532,$P258),""))</f>
        <v/>
      </c>
      <c r="J258" s="9" t="str">
        <f>IF(OR(INDEX(All!$D$2:$D$532,$P258)="Local",INDEX(All!$D$2:$D$532,$P258)="Local / LUPC"),INDEX(All!$J$2:$J$532,$P258),IF(INDEX(All!$D$2:$D$532,$P258)="Census",INDEX(All!$AA$2:$AA$532,$P258),""))</f>
        <v/>
      </c>
      <c r="K258" s="9" t="str">
        <f>IF(OR(INDEX(All!$D$2:$D$532,$P258)="Local",INDEX(All!$D$2:$D$532,$P258)="Local / LUPC"),INDEX(All!$K$2:$K$532,$P258),IF(INDEX(All!$D$2:$D$532,$P258)="Census",INDEX(All!$AB$2:$AB$532,$P258),""))</f>
        <v/>
      </c>
      <c r="L258" s="9" t="str">
        <f>IF(OR(INDEX(All!$D$2:$D$532,$P258)="Local",INDEX(All!$D$2:$D$532,$P258)="Local / LUPC"),INDEX(All!$L$2:$L$532,$P258),IF(INDEX(All!$D$2:$D$532,$P258)="Census",INDEX(All!$AC$2:$AC$532,$P258),""))</f>
        <v/>
      </c>
      <c r="M258" s="9" t="str">
        <f>IF(OR(INDEX(All!$D$2:$D$532,$P258)="Local",INDEX(All!$D$2:$D$532,$P258)="Local / LUPC"),INDEX(All!$M$2:$M$532,$P258),IF(INDEX(All!$D$2:$D$532,$P258)="Census",INDEX(All!$X$2:$X$532,$P258),""))</f>
        <v/>
      </c>
      <c r="N258" s="9" t="str">
        <f>IF(OR(INDEX(All!$D$2:$D$532,$P258)="Local",INDEX(All!$D$2:$D$532,$P258)="Local / LUPC"),INDEX(All!$N$2:$N$532,$P258),"")</f>
        <v/>
      </c>
      <c r="O258" s="9">
        <f>INDEX(All!$V$2:$V$532,$P258)</f>
        <v>0</v>
      </c>
      <c r="P258">
        <f>MATCH($A258&amp;"|"&amp;$B258,INDEX(All!$A$2:$A$532&amp;"|"&amp;All!$B$2:$B$532,0),0)</f>
        <v>235</v>
      </c>
    </row>
    <row r="259" spans="1:16" x14ac:dyDescent="0.2">
      <c r="A259" s="10" t="s">
        <v>339</v>
      </c>
      <c r="B259" s="11" t="s">
        <v>70</v>
      </c>
      <c r="C259" s="11">
        <f>INDEX(All!$C$2:$C$532,$P259)</f>
        <v>0</v>
      </c>
      <c r="D259" s="11" t="str">
        <f>INDEX(All!$D$2:$D$532,$P259)</f>
        <v>Not Available</v>
      </c>
      <c r="E259" s="11" t="str">
        <f>INDEX(All!$E$2:$E$532,$P259)</f>
        <v>No</v>
      </c>
      <c r="F259" s="13">
        <f>INDEX(All!$F$2:$F$532,$P259)</f>
        <v>0</v>
      </c>
      <c r="G259">
        <f>INDEX(All!$G$2:$G$532,$P259)</f>
        <v>2</v>
      </c>
      <c r="H259" s="11" t="str">
        <f>IF(OR(INDEX(All!$D$2:$D$532,$P259)="Local",INDEX(All!$D$2:$D$532,$P259)="Local / LUPC"),INDEX(All!$H$2:$H$532,$P259),"")</f>
        <v/>
      </c>
      <c r="I259" s="11" t="str">
        <f>IF(OR(INDEX(All!$D$2:$D$532,$P259)="Local",INDEX(All!$D$2:$D$532,$P259)="Local / LUPC"),INDEX(All!$I$2:$I$532,$P259),IF(INDEX(All!$D$2:$D$532,$P259)="Census",INDEX(All!$Y$2:$Y$532,$P259),""))</f>
        <v/>
      </c>
      <c r="J259" s="11" t="str">
        <f>IF(OR(INDEX(All!$D$2:$D$532,$P259)="Local",INDEX(All!$D$2:$D$532,$P259)="Local / LUPC"),INDEX(All!$J$2:$J$532,$P259),IF(INDEX(All!$D$2:$D$532,$P259)="Census",INDEX(All!$AA$2:$AA$532,$P259),""))</f>
        <v/>
      </c>
      <c r="K259" s="11" t="str">
        <f>IF(OR(INDEX(All!$D$2:$D$532,$P259)="Local",INDEX(All!$D$2:$D$532,$P259)="Local / LUPC"),INDEX(All!$K$2:$K$532,$P259),IF(INDEX(All!$D$2:$D$532,$P259)="Census",INDEX(All!$AB$2:$AB$532,$P259),""))</f>
        <v/>
      </c>
      <c r="L259" s="11" t="str">
        <f>IF(OR(INDEX(All!$D$2:$D$532,$P259)="Local",INDEX(All!$D$2:$D$532,$P259)="Local / LUPC"),INDEX(All!$L$2:$L$532,$P259),IF(INDEX(All!$D$2:$D$532,$P259)="Census",INDEX(All!$AC$2:$AC$532,$P259),""))</f>
        <v/>
      </c>
      <c r="M259" s="11" t="str">
        <f>IF(OR(INDEX(All!$D$2:$D$532,$P259)="Local",INDEX(All!$D$2:$D$532,$P259)="Local / LUPC"),INDEX(All!$M$2:$M$532,$P259),IF(INDEX(All!$D$2:$D$532,$P259)="Census",INDEX(All!$X$2:$X$532,$P259),""))</f>
        <v/>
      </c>
      <c r="N259" s="11" t="str">
        <f>IF(OR(INDEX(All!$D$2:$D$532,$P259)="Local",INDEX(All!$D$2:$D$532,$P259)="Local / LUPC"),INDEX(All!$N$2:$N$532,$P259),"")</f>
        <v/>
      </c>
      <c r="O259" s="11">
        <f>INDEX(All!$V$2:$V$532,$P259)</f>
        <v>0</v>
      </c>
      <c r="P259">
        <f>MATCH($A259&amp;"|"&amp;$B259,INDEX(All!$A$2:$A$532&amp;"|"&amp;All!$B$2:$B$532,0),0)</f>
        <v>258</v>
      </c>
    </row>
    <row r="260" spans="1:16" x14ac:dyDescent="0.2">
      <c r="A260" s="8" t="s">
        <v>354</v>
      </c>
      <c r="B260" s="9" t="s">
        <v>74</v>
      </c>
      <c r="C260" s="9">
        <f>INDEX(All!$C$2:$C$532,$P260)</f>
        <v>0</v>
      </c>
      <c r="D260" s="9" t="str">
        <f>INDEX(All!$D$2:$D$532,$P260)</f>
        <v>Not Available</v>
      </c>
      <c r="E260" s="9" t="str">
        <f>INDEX(All!$E$2:$E$532,$P260)</f>
        <v>No</v>
      </c>
      <c r="F260" s="12">
        <f>INDEX(All!$F$2:$F$532,$P260)</f>
        <v>0</v>
      </c>
      <c r="G260">
        <f>INDEX(All!$G$2:$G$532,$P260)</f>
        <v>0</v>
      </c>
      <c r="H260" s="9" t="str">
        <f>IF(OR(INDEX(All!$D$2:$D$532,$P260)="Local",INDEX(All!$D$2:$D$532,$P260)="Local / LUPC"),INDEX(All!$H$2:$H$532,$P260),"")</f>
        <v/>
      </c>
      <c r="I260" s="9" t="str">
        <f>IF(OR(INDEX(All!$D$2:$D$532,$P260)="Local",INDEX(All!$D$2:$D$532,$P260)="Local / LUPC"),INDEX(All!$I$2:$I$532,$P260),IF(INDEX(All!$D$2:$D$532,$P260)="Census",INDEX(All!$Y$2:$Y$532,$P260),""))</f>
        <v/>
      </c>
      <c r="J260" s="9" t="str">
        <f>IF(OR(INDEX(All!$D$2:$D$532,$P260)="Local",INDEX(All!$D$2:$D$532,$P260)="Local / LUPC"),INDEX(All!$J$2:$J$532,$P260),IF(INDEX(All!$D$2:$D$532,$P260)="Census",INDEX(All!$AA$2:$AA$532,$P260),""))</f>
        <v/>
      </c>
      <c r="K260" s="9" t="str">
        <f>IF(OR(INDEX(All!$D$2:$D$532,$P260)="Local",INDEX(All!$D$2:$D$532,$P260)="Local / LUPC"),INDEX(All!$K$2:$K$532,$P260),IF(INDEX(All!$D$2:$D$532,$P260)="Census",INDEX(All!$AB$2:$AB$532,$P260),""))</f>
        <v/>
      </c>
      <c r="L260" s="9" t="str">
        <f>IF(OR(INDEX(All!$D$2:$D$532,$P260)="Local",INDEX(All!$D$2:$D$532,$P260)="Local / LUPC"),INDEX(All!$L$2:$L$532,$P260),IF(INDEX(All!$D$2:$D$532,$P260)="Census",INDEX(All!$AC$2:$AC$532,$P260),""))</f>
        <v/>
      </c>
      <c r="M260" s="9" t="str">
        <f>IF(OR(INDEX(All!$D$2:$D$532,$P260)="Local",INDEX(All!$D$2:$D$532,$P260)="Local / LUPC"),INDEX(All!$M$2:$M$532,$P260),IF(INDEX(All!$D$2:$D$532,$P260)="Census",INDEX(All!$X$2:$X$532,$P260),""))</f>
        <v/>
      </c>
      <c r="N260" s="9" t="str">
        <f>IF(OR(INDEX(All!$D$2:$D$532,$P260)="Local",INDEX(All!$D$2:$D$532,$P260)="Local / LUPC"),INDEX(All!$N$2:$N$532,$P260),"")</f>
        <v/>
      </c>
      <c r="O260" s="9">
        <f>INDEX(All!$V$2:$V$532,$P260)</f>
        <v>0</v>
      </c>
      <c r="P260">
        <f>MATCH($A260&amp;"|"&amp;$B260,INDEX(All!$A$2:$A$532&amp;"|"&amp;All!$B$2:$B$532,0),0)</f>
        <v>273</v>
      </c>
    </row>
    <row r="261" spans="1:16" x14ac:dyDescent="0.2">
      <c r="A261" s="10" t="s">
        <v>362</v>
      </c>
      <c r="B261" s="11" t="s">
        <v>55</v>
      </c>
      <c r="C261" s="11">
        <f>INDEX(All!$C$2:$C$532,$P261)</f>
        <v>0</v>
      </c>
      <c r="D261" s="11" t="str">
        <f>INDEX(All!$D$2:$D$532,$P261)</f>
        <v>Not Available</v>
      </c>
      <c r="E261" s="11" t="str">
        <f>INDEX(All!$E$2:$E$532,$P261)</f>
        <v>No</v>
      </c>
      <c r="F261" s="13">
        <f>INDEX(All!$F$2:$F$532,$P261)</f>
        <v>222</v>
      </c>
      <c r="G261">
        <f>INDEX(All!$G$2:$G$532,$P261)</f>
        <v>238</v>
      </c>
      <c r="H261" s="11" t="str">
        <f>IF(OR(INDEX(All!$D$2:$D$532,$P261)="Local",INDEX(All!$D$2:$D$532,$P261)="Local / LUPC"),INDEX(All!$H$2:$H$532,$P261),"")</f>
        <v/>
      </c>
      <c r="I261" s="11" t="str">
        <f>IF(OR(INDEX(All!$D$2:$D$532,$P261)="Local",INDEX(All!$D$2:$D$532,$P261)="Local / LUPC"),INDEX(All!$I$2:$I$532,$P261),IF(INDEX(All!$D$2:$D$532,$P261)="Census",INDEX(All!$Y$2:$Y$532,$P261),""))</f>
        <v/>
      </c>
      <c r="J261" s="11" t="str">
        <f>IF(OR(INDEX(All!$D$2:$D$532,$P261)="Local",INDEX(All!$D$2:$D$532,$P261)="Local / LUPC"),INDEX(All!$J$2:$J$532,$P261),IF(INDEX(All!$D$2:$D$532,$P261)="Census",INDEX(All!$AA$2:$AA$532,$P261),""))</f>
        <v/>
      </c>
      <c r="K261" s="11" t="str">
        <f>IF(OR(INDEX(All!$D$2:$D$532,$P261)="Local",INDEX(All!$D$2:$D$532,$P261)="Local / LUPC"),INDEX(All!$K$2:$K$532,$P261),IF(INDEX(All!$D$2:$D$532,$P261)="Census",INDEX(All!$AB$2:$AB$532,$P261),""))</f>
        <v/>
      </c>
      <c r="L261" s="11" t="str">
        <f>IF(OR(INDEX(All!$D$2:$D$532,$P261)="Local",INDEX(All!$D$2:$D$532,$P261)="Local / LUPC"),INDEX(All!$L$2:$L$532,$P261),IF(INDEX(All!$D$2:$D$532,$P261)="Census",INDEX(All!$AC$2:$AC$532,$P261),""))</f>
        <v/>
      </c>
      <c r="M261" s="11" t="str">
        <f>IF(OR(INDEX(All!$D$2:$D$532,$P261)="Local",INDEX(All!$D$2:$D$532,$P261)="Local / LUPC"),INDEX(All!$M$2:$M$532,$P261),IF(INDEX(All!$D$2:$D$532,$P261)="Census",INDEX(All!$X$2:$X$532,$P261),""))</f>
        <v/>
      </c>
      <c r="N261" s="11" t="str">
        <f>IF(OR(INDEX(All!$D$2:$D$532,$P261)="Local",INDEX(All!$D$2:$D$532,$P261)="Local / LUPC"),INDEX(All!$N$2:$N$532,$P261),"")</f>
        <v/>
      </c>
      <c r="O261" s="11">
        <f>INDEX(All!$V$2:$V$532,$P261)</f>
        <v>0</v>
      </c>
      <c r="P261">
        <f>MATCH($A261&amp;"|"&amp;$B261,INDEX(All!$A$2:$A$532&amp;"|"&amp;All!$B$2:$B$532,0),0)</f>
        <v>281</v>
      </c>
    </row>
    <row r="262" spans="1:16" x14ac:dyDescent="0.2">
      <c r="A262" s="8" t="s">
        <v>364</v>
      </c>
      <c r="B262" s="9" t="s">
        <v>79</v>
      </c>
      <c r="C262" s="9">
        <f>INDEX(All!$C$2:$C$532,$P262)</f>
        <v>0</v>
      </c>
      <c r="D262" s="9" t="str">
        <f>INDEX(All!$D$2:$D$532,$P262)</f>
        <v>Not Available</v>
      </c>
      <c r="E262" s="9" t="str">
        <f>INDEX(All!$E$2:$E$532,$P262)</f>
        <v>No</v>
      </c>
      <c r="F262" s="12">
        <f>INDEX(All!$F$2:$F$532,$P262)</f>
        <v>718</v>
      </c>
      <c r="G262">
        <f>INDEX(All!$G$2:$G$532,$P262)</f>
        <v>714</v>
      </c>
      <c r="H262" s="9" t="str">
        <f>IF(OR(INDEX(All!$D$2:$D$532,$P262)="Local",INDEX(All!$D$2:$D$532,$P262)="Local / LUPC"),INDEX(All!$H$2:$H$532,$P262),"")</f>
        <v/>
      </c>
      <c r="I262" s="9" t="str">
        <f>IF(OR(INDEX(All!$D$2:$D$532,$P262)="Local",INDEX(All!$D$2:$D$532,$P262)="Local / LUPC"),INDEX(All!$I$2:$I$532,$P262),IF(INDEX(All!$D$2:$D$532,$P262)="Census",INDEX(All!$Y$2:$Y$532,$P262),""))</f>
        <v/>
      </c>
      <c r="J262" s="9" t="str">
        <f>IF(OR(INDEX(All!$D$2:$D$532,$P262)="Local",INDEX(All!$D$2:$D$532,$P262)="Local / LUPC"),INDEX(All!$J$2:$J$532,$P262),IF(INDEX(All!$D$2:$D$532,$P262)="Census",INDEX(All!$AA$2:$AA$532,$P262),""))</f>
        <v/>
      </c>
      <c r="K262" s="9" t="str">
        <f>IF(OR(INDEX(All!$D$2:$D$532,$P262)="Local",INDEX(All!$D$2:$D$532,$P262)="Local / LUPC"),INDEX(All!$K$2:$K$532,$P262),IF(INDEX(All!$D$2:$D$532,$P262)="Census",INDEX(All!$AB$2:$AB$532,$P262),""))</f>
        <v/>
      </c>
      <c r="L262" s="9" t="str">
        <f>IF(OR(INDEX(All!$D$2:$D$532,$P262)="Local",INDEX(All!$D$2:$D$532,$P262)="Local / LUPC"),INDEX(All!$L$2:$L$532,$P262),IF(INDEX(All!$D$2:$D$532,$P262)="Census",INDEX(All!$AC$2:$AC$532,$P262),""))</f>
        <v/>
      </c>
      <c r="M262" s="9" t="str">
        <f>IF(OR(INDEX(All!$D$2:$D$532,$P262)="Local",INDEX(All!$D$2:$D$532,$P262)="Local / LUPC"),INDEX(All!$M$2:$M$532,$P262),IF(INDEX(All!$D$2:$D$532,$P262)="Census",INDEX(All!$X$2:$X$532,$P262),""))</f>
        <v/>
      </c>
      <c r="N262" s="9" t="str">
        <f>IF(OR(INDEX(All!$D$2:$D$532,$P262)="Local",INDEX(All!$D$2:$D$532,$P262)="Local / LUPC"),INDEX(All!$N$2:$N$532,$P262),"")</f>
        <v/>
      </c>
      <c r="O262" s="9">
        <f>INDEX(All!$V$2:$V$532,$P262)</f>
        <v>0</v>
      </c>
      <c r="P262">
        <f>MATCH($A262&amp;"|"&amp;$B262,INDEX(All!$A$2:$A$532&amp;"|"&amp;All!$B$2:$B$532,0),0)</f>
        <v>283</v>
      </c>
    </row>
    <row r="263" spans="1:16" x14ac:dyDescent="0.2">
      <c r="A263" s="10" t="s">
        <v>375</v>
      </c>
      <c r="B263" s="11" t="s">
        <v>116</v>
      </c>
      <c r="C263" s="11">
        <f>INDEX(All!$C$2:$C$532,$P263)</f>
        <v>0</v>
      </c>
      <c r="D263" s="11" t="str">
        <f>INDEX(All!$D$2:$D$532,$P263)</f>
        <v>Not Available</v>
      </c>
      <c r="E263" s="11" t="str">
        <f>INDEX(All!$E$2:$E$532,$P263)</f>
        <v>No</v>
      </c>
      <c r="F263" s="13">
        <f>INDEX(All!$F$2:$F$532,$P263)</f>
        <v>1001</v>
      </c>
      <c r="G263">
        <f>INDEX(All!$G$2:$G$532,$P263)</f>
        <v>946</v>
      </c>
      <c r="H263" s="11" t="str">
        <f>IF(OR(INDEX(All!$D$2:$D$532,$P263)="Local",INDEX(All!$D$2:$D$532,$P263)="Local / LUPC"),INDEX(All!$H$2:$H$532,$P263),"")</f>
        <v/>
      </c>
      <c r="I263" s="11" t="str">
        <f>IF(OR(INDEX(All!$D$2:$D$532,$P263)="Local",INDEX(All!$D$2:$D$532,$P263)="Local / LUPC"),INDEX(All!$I$2:$I$532,$P263),IF(INDEX(All!$D$2:$D$532,$P263)="Census",INDEX(All!$Y$2:$Y$532,$P263),""))</f>
        <v/>
      </c>
      <c r="J263" s="11" t="str">
        <f>IF(OR(INDEX(All!$D$2:$D$532,$P263)="Local",INDEX(All!$D$2:$D$532,$P263)="Local / LUPC"),INDEX(All!$J$2:$J$532,$P263),IF(INDEX(All!$D$2:$D$532,$P263)="Census",INDEX(All!$AA$2:$AA$532,$P263),""))</f>
        <v/>
      </c>
      <c r="K263" s="11" t="str">
        <f>IF(OR(INDEX(All!$D$2:$D$532,$P263)="Local",INDEX(All!$D$2:$D$532,$P263)="Local / LUPC"),INDEX(All!$K$2:$K$532,$P263),IF(INDEX(All!$D$2:$D$532,$P263)="Census",INDEX(All!$AB$2:$AB$532,$P263),""))</f>
        <v/>
      </c>
      <c r="L263" s="11" t="str">
        <f>IF(OR(INDEX(All!$D$2:$D$532,$P263)="Local",INDEX(All!$D$2:$D$532,$P263)="Local / LUPC"),INDEX(All!$L$2:$L$532,$P263),IF(INDEX(All!$D$2:$D$532,$P263)="Census",INDEX(All!$AC$2:$AC$532,$P263),""))</f>
        <v/>
      </c>
      <c r="M263" s="11" t="str">
        <f>IF(OR(INDEX(All!$D$2:$D$532,$P263)="Local",INDEX(All!$D$2:$D$532,$P263)="Local / LUPC"),INDEX(All!$M$2:$M$532,$P263),IF(INDEX(All!$D$2:$D$532,$P263)="Census",INDEX(All!$X$2:$X$532,$P263),""))</f>
        <v/>
      </c>
      <c r="N263" s="11" t="str">
        <f>IF(OR(INDEX(All!$D$2:$D$532,$P263)="Local",INDEX(All!$D$2:$D$532,$P263)="Local / LUPC"),INDEX(All!$N$2:$N$532,$P263),"")</f>
        <v/>
      </c>
      <c r="O263" s="11">
        <f>INDEX(All!$V$2:$V$532,$P263)</f>
        <v>0</v>
      </c>
      <c r="P263">
        <f>MATCH($A263&amp;"|"&amp;$B263,INDEX(All!$A$2:$A$532&amp;"|"&amp;All!$B$2:$B$532,0),0)</f>
        <v>294</v>
      </c>
    </row>
    <row r="264" spans="1:16" x14ac:dyDescent="0.2">
      <c r="A264" s="8" t="s">
        <v>379</v>
      </c>
      <c r="B264" s="9" t="s">
        <v>79</v>
      </c>
      <c r="C264" s="9">
        <f>INDEX(All!$C$2:$C$532,$P264)</f>
        <v>0</v>
      </c>
      <c r="D264" s="9" t="str">
        <f>INDEX(All!$D$2:$D$532,$P264)</f>
        <v>Not Available</v>
      </c>
      <c r="E264" s="9" t="str">
        <f>INDEX(All!$E$2:$E$532,$P264)</f>
        <v>No</v>
      </c>
      <c r="F264" s="12">
        <f>INDEX(All!$F$2:$F$532,$P264)</f>
        <v>248</v>
      </c>
      <c r="G264">
        <f>INDEX(All!$G$2:$G$532,$P264)</f>
        <v>187</v>
      </c>
      <c r="H264" s="9" t="str">
        <f>IF(OR(INDEX(All!$D$2:$D$532,$P264)="Local",INDEX(All!$D$2:$D$532,$P264)="Local / LUPC"),INDEX(All!$H$2:$H$532,$P264),"")</f>
        <v/>
      </c>
      <c r="I264" s="9" t="str">
        <f>IF(OR(INDEX(All!$D$2:$D$532,$P264)="Local",INDEX(All!$D$2:$D$532,$P264)="Local / LUPC"),INDEX(All!$I$2:$I$532,$P264),IF(INDEX(All!$D$2:$D$532,$P264)="Census",INDEX(All!$Y$2:$Y$532,$P264),""))</f>
        <v/>
      </c>
      <c r="J264" s="9" t="str">
        <f>IF(OR(INDEX(All!$D$2:$D$532,$P264)="Local",INDEX(All!$D$2:$D$532,$P264)="Local / LUPC"),INDEX(All!$J$2:$J$532,$P264),IF(INDEX(All!$D$2:$D$532,$P264)="Census",INDEX(All!$AA$2:$AA$532,$P264),""))</f>
        <v/>
      </c>
      <c r="K264" s="9" t="str">
        <f>IF(OR(INDEX(All!$D$2:$D$532,$P264)="Local",INDEX(All!$D$2:$D$532,$P264)="Local / LUPC"),INDEX(All!$K$2:$K$532,$P264),IF(INDEX(All!$D$2:$D$532,$P264)="Census",INDEX(All!$AB$2:$AB$532,$P264),""))</f>
        <v/>
      </c>
      <c r="L264" s="9" t="str">
        <f>IF(OR(INDEX(All!$D$2:$D$532,$P264)="Local",INDEX(All!$D$2:$D$532,$P264)="Local / LUPC"),INDEX(All!$L$2:$L$532,$P264),IF(INDEX(All!$D$2:$D$532,$P264)="Census",INDEX(All!$AC$2:$AC$532,$P264),""))</f>
        <v/>
      </c>
      <c r="M264" s="9" t="str">
        <f>IF(OR(INDEX(All!$D$2:$D$532,$P264)="Local",INDEX(All!$D$2:$D$532,$P264)="Local / LUPC"),INDEX(All!$M$2:$M$532,$P264),IF(INDEX(All!$D$2:$D$532,$P264)="Census",INDEX(All!$X$2:$X$532,$P264),""))</f>
        <v/>
      </c>
      <c r="N264" s="9" t="str">
        <f>IF(OR(INDEX(All!$D$2:$D$532,$P264)="Local",INDEX(All!$D$2:$D$532,$P264)="Local / LUPC"),INDEX(All!$N$2:$N$532,$P264),"")</f>
        <v/>
      </c>
      <c r="O264" s="9">
        <f>INDEX(All!$V$2:$V$532,$P264)</f>
        <v>0</v>
      </c>
      <c r="P264">
        <f>MATCH($A264&amp;"|"&amp;$B264,INDEX(All!$A$2:$A$532&amp;"|"&amp;All!$B$2:$B$532,0),0)</f>
        <v>298</v>
      </c>
    </row>
    <row r="265" spans="1:16" x14ac:dyDescent="0.2">
      <c r="A265" s="10" t="s">
        <v>386</v>
      </c>
      <c r="B265" s="11" t="s">
        <v>83</v>
      </c>
      <c r="C265" s="11">
        <f>INDEX(All!$C$2:$C$532,$P265)</f>
        <v>0</v>
      </c>
      <c r="D265" s="11" t="str">
        <f>INDEX(All!$D$2:$D$532,$P265)</f>
        <v>Not Available</v>
      </c>
      <c r="E265" s="11" t="str">
        <f>INDEX(All!$E$2:$E$532,$P265)</f>
        <v>No</v>
      </c>
      <c r="F265" s="13">
        <f>INDEX(All!$F$2:$F$532,$P265)</f>
        <v>0</v>
      </c>
      <c r="G265">
        <f>INDEX(All!$G$2:$G$532,$P265)</f>
        <v>8</v>
      </c>
      <c r="H265" s="11" t="str">
        <f>IF(OR(INDEX(All!$D$2:$D$532,$P265)="Local",INDEX(All!$D$2:$D$532,$P265)="Local / LUPC"),INDEX(All!$H$2:$H$532,$P265),"")</f>
        <v/>
      </c>
      <c r="I265" s="11" t="str">
        <f>IF(OR(INDEX(All!$D$2:$D$532,$P265)="Local",INDEX(All!$D$2:$D$532,$P265)="Local / LUPC"),INDEX(All!$I$2:$I$532,$P265),IF(INDEX(All!$D$2:$D$532,$P265)="Census",INDEX(All!$Y$2:$Y$532,$P265),""))</f>
        <v/>
      </c>
      <c r="J265" s="11" t="str">
        <f>IF(OR(INDEX(All!$D$2:$D$532,$P265)="Local",INDEX(All!$D$2:$D$532,$P265)="Local / LUPC"),INDEX(All!$J$2:$J$532,$P265),IF(INDEX(All!$D$2:$D$532,$P265)="Census",INDEX(All!$AA$2:$AA$532,$P265),""))</f>
        <v/>
      </c>
      <c r="K265" s="11" t="str">
        <f>IF(OR(INDEX(All!$D$2:$D$532,$P265)="Local",INDEX(All!$D$2:$D$532,$P265)="Local / LUPC"),INDEX(All!$K$2:$K$532,$P265),IF(INDEX(All!$D$2:$D$532,$P265)="Census",INDEX(All!$AB$2:$AB$532,$P265),""))</f>
        <v/>
      </c>
      <c r="L265" s="11" t="str">
        <f>IF(OR(INDEX(All!$D$2:$D$532,$P265)="Local",INDEX(All!$D$2:$D$532,$P265)="Local / LUPC"),INDEX(All!$L$2:$L$532,$P265),IF(INDEX(All!$D$2:$D$532,$P265)="Census",INDEX(All!$AC$2:$AC$532,$P265),""))</f>
        <v/>
      </c>
      <c r="M265" s="11" t="str">
        <f>IF(OR(INDEX(All!$D$2:$D$532,$P265)="Local",INDEX(All!$D$2:$D$532,$P265)="Local / LUPC"),INDEX(All!$M$2:$M$532,$P265),IF(INDEX(All!$D$2:$D$532,$P265)="Census",INDEX(All!$X$2:$X$532,$P265),""))</f>
        <v/>
      </c>
      <c r="N265" s="11" t="str">
        <f>IF(OR(INDEX(All!$D$2:$D$532,$P265)="Local",INDEX(All!$D$2:$D$532,$P265)="Local / LUPC"),INDEX(All!$N$2:$N$532,$P265),"")</f>
        <v/>
      </c>
      <c r="O265" s="11">
        <f>INDEX(All!$V$2:$V$532,$P265)</f>
        <v>0</v>
      </c>
      <c r="P265">
        <f>MATCH($A265&amp;"|"&amp;$B265,INDEX(All!$A$2:$A$532&amp;"|"&amp;All!$B$2:$B$532,0),0)</f>
        <v>305</v>
      </c>
    </row>
    <row r="266" spans="1:16" x14ac:dyDescent="0.2">
      <c r="A266" s="8" t="s">
        <v>388</v>
      </c>
      <c r="B266" s="9" t="s">
        <v>68</v>
      </c>
      <c r="C266" s="9">
        <f>INDEX(All!$C$2:$C$532,$P266)</f>
        <v>0</v>
      </c>
      <c r="D266" s="9" t="str">
        <f>INDEX(All!$D$2:$D$532,$P266)</f>
        <v>Not Available</v>
      </c>
      <c r="E266" s="9" t="str">
        <f>INDEX(All!$E$2:$E$532,$P266)</f>
        <v>No</v>
      </c>
      <c r="F266" s="12">
        <f>INDEX(All!$F$2:$F$532,$P266)</f>
        <v>12</v>
      </c>
      <c r="G266">
        <f>INDEX(All!$G$2:$G$532,$P266)</f>
        <v>26</v>
      </c>
      <c r="H266" s="9" t="str">
        <f>IF(OR(INDEX(All!$D$2:$D$532,$P266)="Local",INDEX(All!$D$2:$D$532,$P266)="Local / LUPC"),INDEX(All!$H$2:$H$532,$P266),"")</f>
        <v/>
      </c>
      <c r="I266" s="9" t="str">
        <f>IF(OR(INDEX(All!$D$2:$D$532,$P266)="Local",INDEX(All!$D$2:$D$532,$P266)="Local / LUPC"),INDEX(All!$I$2:$I$532,$P266),IF(INDEX(All!$D$2:$D$532,$P266)="Census",INDEX(All!$Y$2:$Y$532,$P266),""))</f>
        <v/>
      </c>
      <c r="J266" s="9" t="str">
        <f>IF(OR(INDEX(All!$D$2:$D$532,$P266)="Local",INDEX(All!$D$2:$D$532,$P266)="Local / LUPC"),INDEX(All!$J$2:$J$532,$P266),IF(INDEX(All!$D$2:$D$532,$P266)="Census",INDEX(All!$AA$2:$AA$532,$P266),""))</f>
        <v/>
      </c>
      <c r="K266" s="9" t="str">
        <f>IF(OR(INDEX(All!$D$2:$D$532,$P266)="Local",INDEX(All!$D$2:$D$532,$P266)="Local / LUPC"),INDEX(All!$K$2:$K$532,$P266),IF(INDEX(All!$D$2:$D$532,$P266)="Census",INDEX(All!$AB$2:$AB$532,$P266),""))</f>
        <v/>
      </c>
      <c r="L266" s="9" t="str">
        <f>IF(OR(INDEX(All!$D$2:$D$532,$P266)="Local",INDEX(All!$D$2:$D$532,$P266)="Local / LUPC"),INDEX(All!$L$2:$L$532,$P266),IF(INDEX(All!$D$2:$D$532,$P266)="Census",INDEX(All!$AC$2:$AC$532,$P266),""))</f>
        <v/>
      </c>
      <c r="M266" s="9" t="str">
        <f>IF(OR(INDEX(All!$D$2:$D$532,$P266)="Local",INDEX(All!$D$2:$D$532,$P266)="Local / LUPC"),INDEX(All!$M$2:$M$532,$P266),IF(INDEX(All!$D$2:$D$532,$P266)="Census",INDEX(All!$X$2:$X$532,$P266),""))</f>
        <v/>
      </c>
      <c r="N266" s="9" t="str">
        <f>IF(OR(INDEX(All!$D$2:$D$532,$P266)="Local",INDEX(All!$D$2:$D$532,$P266)="Local / LUPC"),INDEX(All!$N$2:$N$532,$P266),"")</f>
        <v/>
      </c>
      <c r="O266" s="9">
        <f>INDEX(All!$V$2:$V$532,$P266)</f>
        <v>0</v>
      </c>
      <c r="P266">
        <f>MATCH($A266&amp;"|"&amp;$B266,INDEX(All!$A$2:$A$532&amp;"|"&amp;All!$B$2:$B$532,0),0)</f>
        <v>307</v>
      </c>
    </row>
    <row r="267" spans="1:16" x14ac:dyDescent="0.2">
      <c r="A267" s="10" t="s">
        <v>404</v>
      </c>
      <c r="B267" s="11" t="s">
        <v>100</v>
      </c>
      <c r="C267" s="11">
        <f>INDEX(All!$C$2:$C$532,$P267)</f>
        <v>0</v>
      </c>
      <c r="D267" s="11" t="str">
        <f>INDEX(All!$D$2:$D$532,$P267)</f>
        <v>Not Available</v>
      </c>
      <c r="E267" s="11" t="str">
        <f>INDEX(All!$E$2:$E$532,$P267)</f>
        <v>No</v>
      </c>
      <c r="F267" s="13">
        <f>INDEX(All!$F$2:$F$532,$P267)</f>
        <v>13</v>
      </c>
      <c r="G267">
        <f>INDEX(All!$G$2:$G$532,$P267)</f>
        <v>40</v>
      </c>
      <c r="H267" s="11" t="str">
        <f>IF(OR(INDEX(All!$D$2:$D$532,$P267)="Local",INDEX(All!$D$2:$D$532,$P267)="Local / LUPC"),INDEX(All!$H$2:$H$532,$P267),"")</f>
        <v/>
      </c>
      <c r="I267" s="11" t="str">
        <f>IF(OR(INDEX(All!$D$2:$D$532,$P267)="Local",INDEX(All!$D$2:$D$532,$P267)="Local / LUPC"),INDEX(All!$I$2:$I$532,$P267),IF(INDEX(All!$D$2:$D$532,$P267)="Census",INDEX(All!$Y$2:$Y$532,$P267),""))</f>
        <v/>
      </c>
      <c r="J267" s="11" t="str">
        <f>IF(OR(INDEX(All!$D$2:$D$532,$P267)="Local",INDEX(All!$D$2:$D$532,$P267)="Local / LUPC"),INDEX(All!$J$2:$J$532,$P267),IF(INDEX(All!$D$2:$D$532,$P267)="Census",INDEX(All!$AA$2:$AA$532,$P267),""))</f>
        <v/>
      </c>
      <c r="K267" s="11" t="str">
        <f>IF(OR(INDEX(All!$D$2:$D$532,$P267)="Local",INDEX(All!$D$2:$D$532,$P267)="Local / LUPC"),INDEX(All!$K$2:$K$532,$P267),IF(INDEX(All!$D$2:$D$532,$P267)="Census",INDEX(All!$AB$2:$AB$532,$P267),""))</f>
        <v/>
      </c>
      <c r="L267" s="11" t="str">
        <f>IF(OR(INDEX(All!$D$2:$D$532,$P267)="Local",INDEX(All!$D$2:$D$532,$P267)="Local / LUPC"),INDEX(All!$L$2:$L$532,$P267),IF(INDEX(All!$D$2:$D$532,$P267)="Census",INDEX(All!$AC$2:$AC$532,$P267),""))</f>
        <v/>
      </c>
      <c r="M267" s="11" t="str">
        <f>IF(OR(INDEX(All!$D$2:$D$532,$P267)="Local",INDEX(All!$D$2:$D$532,$P267)="Local / LUPC"),INDEX(All!$M$2:$M$532,$P267),IF(INDEX(All!$D$2:$D$532,$P267)="Census",INDEX(All!$X$2:$X$532,$P267),""))</f>
        <v/>
      </c>
      <c r="N267" s="11" t="str">
        <f>IF(OR(INDEX(All!$D$2:$D$532,$P267)="Local",INDEX(All!$D$2:$D$532,$P267)="Local / LUPC"),INDEX(All!$N$2:$N$532,$P267),"")</f>
        <v/>
      </c>
      <c r="O267" s="11">
        <f>INDEX(All!$V$2:$V$532,$P267)</f>
        <v>0</v>
      </c>
      <c r="P267">
        <f>MATCH($A267&amp;"|"&amp;$B267,INDEX(All!$A$2:$A$532&amp;"|"&amp;All!$B$2:$B$532,0),0)</f>
        <v>323</v>
      </c>
    </row>
    <row r="268" spans="1:16" x14ac:dyDescent="0.2">
      <c r="A268" s="8" t="s">
        <v>406</v>
      </c>
      <c r="B268" s="9" t="s">
        <v>77</v>
      </c>
      <c r="C268" s="9">
        <f>INDEX(All!$C$2:$C$532,$P268)</f>
        <v>0</v>
      </c>
      <c r="D268" s="9" t="str">
        <f>INDEX(All!$D$2:$D$532,$P268)</f>
        <v>Not Available</v>
      </c>
      <c r="E268" s="9" t="str">
        <f>INDEX(All!$E$2:$E$532,$P268)</f>
        <v>No</v>
      </c>
      <c r="F268" s="12">
        <f>INDEX(All!$F$2:$F$532,$P268)</f>
        <v>36</v>
      </c>
      <c r="G268">
        <f>INDEX(All!$G$2:$G$532,$P268)</f>
        <v>65</v>
      </c>
      <c r="H268" s="9" t="str">
        <f>IF(OR(INDEX(All!$D$2:$D$532,$P268)="Local",INDEX(All!$D$2:$D$532,$P268)="Local / LUPC"),INDEX(All!$H$2:$H$532,$P268),"")</f>
        <v/>
      </c>
      <c r="I268" s="9" t="str">
        <f>IF(OR(INDEX(All!$D$2:$D$532,$P268)="Local",INDEX(All!$D$2:$D$532,$P268)="Local / LUPC"),INDEX(All!$I$2:$I$532,$P268),IF(INDEX(All!$D$2:$D$532,$P268)="Census",INDEX(All!$Y$2:$Y$532,$P268),""))</f>
        <v/>
      </c>
      <c r="J268" s="9" t="str">
        <f>IF(OR(INDEX(All!$D$2:$D$532,$P268)="Local",INDEX(All!$D$2:$D$532,$P268)="Local / LUPC"),INDEX(All!$J$2:$J$532,$P268),IF(INDEX(All!$D$2:$D$532,$P268)="Census",INDEX(All!$AA$2:$AA$532,$P268),""))</f>
        <v/>
      </c>
      <c r="K268" s="9" t="str">
        <f>IF(OR(INDEX(All!$D$2:$D$532,$P268)="Local",INDEX(All!$D$2:$D$532,$P268)="Local / LUPC"),INDEX(All!$K$2:$K$532,$P268),IF(INDEX(All!$D$2:$D$532,$P268)="Census",INDEX(All!$AB$2:$AB$532,$P268),""))</f>
        <v/>
      </c>
      <c r="L268" s="9" t="str">
        <f>IF(OR(INDEX(All!$D$2:$D$532,$P268)="Local",INDEX(All!$D$2:$D$532,$P268)="Local / LUPC"),INDEX(All!$L$2:$L$532,$P268),IF(INDEX(All!$D$2:$D$532,$P268)="Census",INDEX(All!$AC$2:$AC$532,$P268),""))</f>
        <v/>
      </c>
      <c r="M268" s="9" t="str">
        <f>IF(OR(INDEX(All!$D$2:$D$532,$P268)="Local",INDEX(All!$D$2:$D$532,$P268)="Local / LUPC"),INDEX(All!$M$2:$M$532,$P268),IF(INDEX(All!$D$2:$D$532,$P268)="Census",INDEX(All!$X$2:$X$532,$P268),""))</f>
        <v/>
      </c>
      <c r="N268" s="9" t="str">
        <f>IF(OR(INDEX(All!$D$2:$D$532,$P268)="Local",INDEX(All!$D$2:$D$532,$P268)="Local / LUPC"),INDEX(All!$N$2:$N$532,$P268),"")</f>
        <v/>
      </c>
      <c r="O268" s="9">
        <f>INDEX(All!$V$2:$V$532,$P268)</f>
        <v>0</v>
      </c>
      <c r="P268">
        <f>MATCH($A268&amp;"|"&amp;$B268,INDEX(All!$A$2:$A$532&amp;"|"&amp;All!$B$2:$B$532,0),0)</f>
        <v>325</v>
      </c>
    </row>
    <row r="269" spans="1:16" x14ac:dyDescent="0.2">
      <c r="A269" s="10" t="s">
        <v>407</v>
      </c>
      <c r="B269" s="11" t="s">
        <v>72</v>
      </c>
      <c r="C269" s="11">
        <f>INDEX(All!$C$2:$C$532,$P269)</f>
        <v>0</v>
      </c>
      <c r="D269" s="11" t="str">
        <f>INDEX(All!$D$2:$D$532,$P269)</f>
        <v>Not Available</v>
      </c>
      <c r="E269" s="11" t="str">
        <f>INDEX(All!$E$2:$E$532,$P269)</f>
        <v>No</v>
      </c>
      <c r="F269" s="13">
        <f>INDEX(All!$F$2:$F$532,$P269)</f>
        <v>518</v>
      </c>
      <c r="G269">
        <f>INDEX(All!$G$2:$G$532,$P269)</f>
        <v>419</v>
      </c>
      <c r="H269" s="11" t="str">
        <f>IF(OR(INDEX(All!$D$2:$D$532,$P269)="Local",INDEX(All!$D$2:$D$532,$P269)="Local / LUPC"),INDEX(All!$H$2:$H$532,$P269),"")</f>
        <v/>
      </c>
      <c r="I269" s="11" t="str">
        <f>IF(OR(INDEX(All!$D$2:$D$532,$P269)="Local",INDEX(All!$D$2:$D$532,$P269)="Local / LUPC"),INDEX(All!$I$2:$I$532,$P269),IF(INDEX(All!$D$2:$D$532,$P269)="Census",INDEX(All!$Y$2:$Y$532,$P269),""))</f>
        <v/>
      </c>
      <c r="J269" s="11" t="str">
        <f>IF(OR(INDEX(All!$D$2:$D$532,$P269)="Local",INDEX(All!$D$2:$D$532,$P269)="Local / LUPC"),INDEX(All!$J$2:$J$532,$P269),IF(INDEX(All!$D$2:$D$532,$P269)="Census",INDEX(All!$AA$2:$AA$532,$P269),""))</f>
        <v/>
      </c>
      <c r="K269" s="11" t="str">
        <f>IF(OR(INDEX(All!$D$2:$D$532,$P269)="Local",INDEX(All!$D$2:$D$532,$P269)="Local / LUPC"),INDEX(All!$K$2:$K$532,$P269),IF(INDEX(All!$D$2:$D$532,$P269)="Census",INDEX(All!$AB$2:$AB$532,$P269),""))</f>
        <v/>
      </c>
      <c r="L269" s="11" t="str">
        <f>IF(OR(INDEX(All!$D$2:$D$532,$P269)="Local",INDEX(All!$D$2:$D$532,$P269)="Local / LUPC"),INDEX(All!$L$2:$L$532,$P269),IF(INDEX(All!$D$2:$D$532,$P269)="Census",INDEX(All!$AC$2:$AC$532,$P269),""))</f>
        <v/>
      </c>
      <c r="M269" s="11" t="str">
        <f>IF(OR(INDEX(All!$D$2:$D$532,$P269)="Local",INDEX(All!$D$2:$D$532,$P269)="Local / LUPC"),INDEX(All!$M$2:$M$532,$P269),IF(INDEX(All!$D$2:$D$532,$P269)="Census",INDEX(All!$X$2:$X$532,$P269),""))</f>
        <v/>
      </c>
      <c r="N269" s="11" t="str">
        <f>IF(OR(INDEX(All!$D$2:$D$532,$P269)="Local",INDEX(All!$D$2:$D$532,$P269)="Local / LUPC"),INDEX(All!$N$2:$N$532,$P269),"")</f>
        <v/>
      </c>
      <c r="O269" s="11">
        <f>INDEX(All!$V$2:$V$532,$P269)</f>
        <v>0</v>
      </c>
      <c r="P269">
        <f>MATCH($A269&amp;"|"&amp;$B269,INDEX(All!$A$2:$A$532&amp;"|"&amp;All!$B$2:$B$532,0),0)</f>
        <v>326</v>
      </c>
    </row>
    <row r="270" spans="1:16" x14ac:dyDescent="0.2">
      <c r="A270" s="8" t="s">
        <v>408</v>
      </c>
      <c r="B270" s="9" t="s">
        <v>62</v>
      </c>
      <c r="C270" s="9">
        <f>INDEX(All!$C$2:$C$532,$P270)</f>
        <v>0</v>
      </c>
      <c r="D270" s="9" t="str">
        <f>INDEX(All!$D$2:$D$532,$P270)</f>
        <v>Not Available</v>
      </c>
      <c r="E270" s="9" t="str">
        <f>INDEX(All!$E$2:$E$532,$P270)</f>
        <v>No</v>
      </c>
      <c r="F270" s="12">
        <f>INDEX(All!$F$2:$F$532,$P270)</f>
        <v>620</v>
      </c>
      <c r="G270">
        <f>INDEX(All!$G$2:$G$532,$P270)</f>
        <v>508</v>
      </c>
      <c r="H270" s="9" t="str">
        <f>IF(OR(INDEX(All!$D$2:$D$532,$P270)="Local",INDEX(All!$D$2:$D$532,$P270)="Local / LUPC"),INDEX(All!$H$2:$H$532,$P270),"")</f>
        <v/>
      </c>
      <c r="I270" s="9" t="str">
        <f>IF(OR(INDEX(All!$D$2:$D$532,$P270)="Local",INDEX(All!$D$2:$D$532,$P270)="Local / LUPC"),INDEX(All!$I$2:$I$532,$P270),IF(INDEX(All!$D$2:$D$532,$P270)="Census",INDEX(All!$Y$2:$Y$532,$P270),""))</f>
        <v/>
      </c>
      <c r="J270" s="9" t="str">
        <f>IF(OR(INDEX(All!$D$2:$D$532,$P270)="Local",INDEX(All!$D$2:$D$532,$P270)="Local / LUPC"),INDEX(All!$J$2:$J$532,$P270),IF(INDEX(All!$D$2:$D$532,$P270)="Census",INDEX(All!$AA$2:$AA$532,$P270),""))</f>
        <v/>
      </c>
      <c r="K270" s="9" t="str">
        <f>IF(OR(INDEX(All!$D$2:$D$532,$P270)="Local",INDEX(All!$D$2:$D$532,$P270)="Local / LUPC"),INDEX(All!$K$2:$K$532,$P270),IF(INDEX(All!$D$2:$D$532,$P270)="Census",INDEX(All!$AB$2:$AB$532,$P270),""))</f>
        <v/>
      </c>
      <c r="L270" s="9" t="str">
        <f>IF(OR(INDEX(All!$D$2:$D$532,$P270)="Local",INDEX(All!$D$2:$D$532,$P270)="Local / LUPC"),INDEX(All!$L$2:$L$532,$P270),IF(INDEX(All!$D$2:$D$532,$P270)="Census",INDEX(All!$AC$2:$AC$532,$P270),""))</f>
        <v/>
      </c>
      <c r="M270" s="9" t="str">
        <f>IF(OR(INDEX(All!$D$2:$D$532,$P270)="Local",INDEX(All!$D$2:$D$532,$P270)="Local / LUPC"),INDEX(All!$M$2:$M$532,$P270),IF(INDEX(All!$D$2:$D$532,$P270)="Census",INDEX(All!$X$2:$X$532,$P270),""))</f>
        <v/>
      </c>
      <c r="N270" s="9" t="str">
        <f>IF(OR(INDEX(All!$D$2:$D$532,$P270)="Local",INDEX(All!$D$2:$D$532,$P270)="Local / LUPC"),INDEX(All!$N$2:$N$532,$P270),"")</f>
        <v/>
      </c>
      <c r="O270" s="9">
        <f>INDEX(All!$V$2:$V$532,$P270)</f>
        <v>0</v>
      </c>
      <c r="P270">
        <f>MATCH($A270&amp;"|"&amp;$B270,INDEX(All!$A$2:$A$532&amp;"|"&amp;All!$B$2:$B$532,0),0)</f>
        <v>327</v>
      </c>
    </row>
    <row r="271" spans="1:16" x14ac:dyDescent="0.2">
      <c r="A271" s="10" t="s">
        <v>410</v>
      </c>
      <c r="B271" s="11" t="s">
        <v>55</v>
      </c>
      <c r="C271" s="11">
        <f>INDEX(All!$C$2:$C$532,$P271)</f>
        <v>0</v>
      </c>
      <c r="D271" s="11" t="str">
        <f>INDEX(All!$D$2:$D$532,$P271)</f>
        <v>Not Available</v>
      </c>
      <c r="E271" s="11" t="str">
        <f>INDEX(All!$E$2:$E$532,$P271)</f>
        <v>No</v>
      </c>
      <c r="F271" s="13">
        <f>INDEX(All!$F$2:$F$532,$P271)</f>
        <v>1002</v>
      </c>
      <c r="G271">
        <f>INDEX(All!$G$2:$G$532,$P271)</f>
        <v>310</v>
      </c>
      <c r="H271" s="11" t="str">
        <f>IF(OR(INDEX(All!$D$2:$D$532,$P271)="Local",INDEX(All!$D$2:$D$532,$P271)="Local / LUPC"),INDEX(All!$H$2:$H$532,$P271),"")</f>
        <v/>
      </c>
      <c r="I271" s="11" t="str">
        <f>IF(OR(INDEX(All!$D$2:$D$532,$P271)="Local",INDEX(All!$D$2:$D$532,$P271)="Local / LUPC"),INDEX(All!$I$2:$I$532,$P271),IF(INDEX(All!$D$2:$D$532,$P271)="Census",INDEX(All!$Y$2:$Y$532,$P271),""))</f>
        <v/>
      </c>
      <c r="J271" s="11" t="str">
        <f>IF(OR(INDEX(All!$D$2:$D$532,$P271)="Local",INDEX(All!$D$2:$D$532,$P271)="Local / LUPC"),INDEX(All!$J$2:$J$532,$P271),IF(INDEX(All!$D$2:$D$532,$P271)="Census",INDEX(All!$AA$2:$AA$532,$P271),""))</f>
        <v/>
      </c>
      <c r="K271" s="11" t="str">
        <f>IF(OR(INDEX(All!$D$2:$D$532,$P271)="Local",INDEX(All!$D$2:$D$532,$P271)="Local / LUPC"),INDEX(All!$K$2:$K$532,$P271),IF(INDEX(All!$D$2:$D$532,$P271)="Census",INDEX(All!$AB$2:$AB$532,$P271),""))</f>
        <v/>
      </c>
      <c r="L271" s="11" t="str">
        <f>IF(OR(INDEX(All!$D$2:$D$532,$P271)="Local",INDEX(All!$D$2:$D$532,$P271)="Local / LUPC"),INDEX(All!$L$2:$L$532,$P271),IF(INDEX(All!$D$2:$D$532,$P271)="Census",INDEX(All!$AC$2:$AC$532,$P271),""))</f>
        <v/>
      </c>
      <c r="M271" s="11" t="str">
        <f>IF(OR(INDEX(All!$D$2:$D$532,$P271)="Local",INDEX(All!$D$2:$D$532,$P271)="Local / LUPC"),INDEX(All!$M$2:$M$532,$P271),IF(INDEX(All!$D$2:$D$532,$P271)="Census",INDEX(All!$X$2:$X$532,$P271),""))</f>
        <v/>
      </c>
      <c r="N271" s="11" t="str">
        <f>IF(OR(INDEX(All!$D$2:$D$532,$P271)="Local",INDEX(All!$D$2:$D$532,$P271)="Local / LUPC"),INDEX(All!$N$2:$N$532,$P271),"")</f>
        <v/>
      </c>
      <c r="O271" s="11">
        <f>INDEX(All!$V$2:$V$532,$P271)</f>
        <v>0</v>
      </c>
      <c r="P271">
        <f>MATCH($A271&amp;"|"&amp;$B271,INDEX(All!$A$2:$A$532&amp;"|"&amp;All!$B$2:$B$532,0),0)</f>
        <v>329</v>
      </c>
    </row>
    <row r="272" spans="1:16" x14ac:dyDescent="0.2">
      <c r="A272" s="8" t="s">
        <v>411</v>
      </c>
      <c r="B272" s="9" t="s">
        <v>79</v>
      </c>
      <c r="C272" s="9">
        <f>INDEX(All!$C$2:$C$532,$P272)</f>
        <v>0</v>
      </c>
      <c r="D272" s="9" t="str">
        <f>INDEX(All!$D$2:$D$532,$P272)</f>
        <v>Not Available</v>
      </c>
      <c r="E272" s="9" t="str">
        <f>INDEX(All!$E$2:$E$532,$P272)</f>
        <v>No</v>
      </c>
      <c r="F272" s="12">
        <f>INDEX(All!$F$2:$F$532,$P272)</f>
        <v>516</v>
      </c>
      <c r="G272">
        <f>INDEX(All!$G$2:$G$532,$P272)</f>
        <v>368</v>
      </c>
      <c r="H272" s="9" t="str">
        <f>IF(OR(INDEX(All!$D$2:$D$532,$P272)="Local",INDEX(All!$D$2:$D$532,$P272)="Local / LUPC"),INDEX(All!$H$2:$H$532,$P272),"")</f>
        <v/>
      </c>
      <c r="I272" s="9" t="str">
        <f>IF(OR(INDEX(All!$D$2:$D$532,$P272)="Local",INDEX(All!$D$2:$D$532,$P272)="Local / LUPC"),INDEX(All!$I$2:$I$532,$P272),IF(INDEX(All!$D$2:$D$532,$P272)="Census",INDEX(All!$Y$2:$Y$532,$P272),""))</f>
        <v/>
      </c>
      <c r="J272" s="9" t="str">
        <f>IF(OR(INDEX(All!$D$2:$D$532,$P272)="Local",INDEX(All!$D$2:$D$532,$P272)="Local / LUPC"),INDEX(All!$J$2:$J$532,$P272),IF(INDEX(All!$D$2:$D$532,$P272)="Census",INDEX(All!$AA$2:$AA$532,$P272),""))</f>
        <v/>
      </c>
      <c r="K272" s="9" t="str">
        <f>IF(OR(INDEX(All!$D$2:$D$532,$P272)="Local",INDEX(All!$D$2:$D$532,$P272)="Local / LUPC"),INDEX(All!$K$2:$K$532,$P272),IF(INDEX(All!$D$2:$D$532,$P272)="Census",INDEX(All!$AB$2:$AB$532,$P272),""))</f>
        <v/>
      </c>
      <c r="L272" s="9" t="str">
        <f>IF(OR(INDEX(All!$D$2:$D$532,$P272)="Local",INDEX(All!$D$2:$D$532,$P272)="Local / LUPC"),INDEX(All!$L$2:$L$532,$P272),IF(INDEX(All!$D$2:$D$532,$P272)="Census",INDEX(All!$AC$2:$AC$532,$P272),""))</f>
        <v/>
      </c>
      <c r="M272" s="9" t="str">
        <f>IF(OR(INDEX(All!$D$2:$D$532,$P272)="Local",INDEX(All!$D$2:$D$532,$P272)="Local / LUPC"),INDEX(All!$M$2:$M$532,$P272),IF(INDEX(All!$D$2:$D$532,$P272)="Census",INDEX(All!$X$2:$X$532,$P272),""))</f>
        <v/>
      </c>
      <c r="N272" s="9" t="str">
        <f>IF(OR(INDEX(All!$D$2:$D$532,$P272)="Local",INDEX(All!$D$2:$D$532,$P272)="Local / LUPC"),INDEX(All!$N$2:$N$532,$P272),"")</f>
        <v/>
      </c>
      <c r="O272" s="9">
        <f>INDEX(All!$V$2:$V$532,$P272)</f>
        <v>0</v>
      </c>
      <c r="P272">
        <f>MATCH($A272&amp;"|"&amp;$B272,INDEX(All!$A$2:$A$532&amp;"|"&amp;All!$B$2:$B$532,0),0)</f>
        <v>330</v>
      </c>
    </row>
    <row r="273" spans="1:16" x14ac:dyDescent="0.2">
      <c r="A273" s="10" t="s">
        <v>414</v>
      </c>
      <c r="B273" s="11" t="s">
        <v>68</v>
      </c>
      <c r="C273" s="11">
        <f>INDEX(All!$C$2:$C$532,$P273)</f>
        <v>0</v>
      </c>
      <c r="D273" s="11" t="str">
        <f>INDEX(All!$D$2:$D$532,$P273)</f>
        <v>Not Available</v>
      </c>
      <c r="E273" s="11" t="str">
        <f>INDEX(All!$E$2:$E$532,$P273)</f>
        <v>No</v>
      </c>
      <c r="F273" s="13">
        <f>INDEX(All!$F$2:$F$532,$P273)</f>
        <v>5</v>
      </c>
      <c r="G273">
        <f>INDEX(All!$G$2:$G$532,$P273)</f>
        <v>9</v>
      </c>
      <c r="H273" s="11" t="str">
        <f>IF(OR(INDEX(All!$D$2:$D$532,$P273)="Local",INDEX(All!$D$2:$D$532,$P273)="Local / LUPC"),INDEX(All!$H$2:$H$532,$P273),"")</f>
        <v/>
      </c>
      <c r="I273" s="11" t="str">
        <f>IF(OR(INDEX(All!$D$2:$D$532,$P273)="Local",INDEX(All!$D$2:$D$532,$P273)="Local / LUPC"),INDEX(All!$I$2:$I$532,$P273),IF(INDEX(All!$D$2:$D$532,$P273)="Census",INDEX(All!$Y$2:$Y$532,$P273),""))</f>
        <v/>
      </c>
      <c r="J273" s="11" t="str">
        <f>IF(OR(INDEX(All!$D$2:$D$532,$P273)="Local",INDEX(All!$D$2:$D$532,$P273)="Local / LUPC"),INDEX(All!$J$2:$J$532,$P273),IF(INDEX(All!$D$2:$D$532,$P273)="Census",INDEX(All!$AA$2:$AA$532,$P273),""))</f>
        <v/>
      </c>
      <c r="K273" s="11" t="str">
        <f>IF(OR(INDEX(All!$D$2:$D$532,$P273)="Local",INDEX(All!$D$2:$D$532,$P273)="Local / LUPC"),INDEX(All!$K$2:$K$532,$P273),IF(INDEX(All!$D$2:$D$532,$P273)="Census",INDEX(All!$AB$2:$AB$532,$P273),""))</f>
        <v/>
      </c>
      <c r="L273" s="11" t="str">
        <f>IF(OR(INDEX(All!$D$2:$D$532,$P273)="Local",INDEX(All!$D$2:$D$532,$P273)="Local / LUPC"),INDEX(All!$L$2:$L$532,$P273),IF(INDEX(All!$D$2:$D$532,$P273)="Census",INDEX(All!$AC$2:$AC$532,$P273),""))</f>
        <v/>
      </c>
      <c r="M273" s="11" t="str">
        <f>IF(OR(INDEX(All!$D$2:$D$532,$P273)="Local",INDEX(All!$D$2:$D$532,$P273)="Local / LUPC"),INDEX(All!$M$2:$M$532,$P273),IF(INDEX(All!$D$2:$D$532,$P273)="Census",INDEX(All!$X$2:$X$532,$P273),""))</f>
        <v/>
      </c>
      <c r="N273" s="11" t="str">
        <f>IF(OR(INDEX(All!$D$2:$D$532,$P273)="Local",INDEX(All!$D$2:$D$532,$P273)="Local / LUPC"),INDEX(All!$N$2:$N$532,$P273),"")</f>
        <v/>
      </c>
      <c r="O273" s="11">
        <f>INDEX(All!$V$2:$V$532,$P273)</f>
        <v>0</v>
      </c>
      <c r="P273">
        <f>MATCH($A273&amp;"|"&amp;$B273,INDEX(All!$A$2:$A$532&amp;"|"&amp;All!$B$2:$B$532,0),0)</f>
        <v>333</v>
      </c>
    </row>
    <row r="274" spans="1:16" x14ac:dyDescent="0.2">
      <c r="A274" s="8" t="s">
        <v>415</v>
      </c>
      <c r="B274" s="9" t="s">
        <v>74</v>
      </c>
      <c r="C274" s="9">
        <f>INDEX(All!$C$2:$C$532,$P274)</f>
        <v>0</v>
      </c>
      <c r="D274" s="9" t="str">
        <f>INDEX(All!$D$2:$D$532,$P274)</f>
        <v>Not Available</v>
      </c>
      <c r="E274" s="9" t="str">
        <f>INDEX(All!$E$2:$E$532,$P274)</f>
        <v>No</v>
      </c>
      <c r="F274" s="12">
        <f>INDEX(All!$F$2:$F$532,$P274)</f>
        <v>0</v>
      </c>
      <c r="G274">
        <f>INDEX(All!$G$2:$G$532,$P274)</f>
        <v>4</v>
      </c>
      <c r="H274" s="9" t="str">
        <f>IF(OR(INDEX(All!$D$2:$D$532,$P274)="Local",INDEX(All!$D$2:$D$532,$P274)="Local / LUPC"),INDEX(All!$H$2:$H$532,$P274),"")</f>
        <v/>
      </c>
      <c r="I274" s="9" t="str">
        <f>IF(OR(INDEX(All!$D$2:$D$532,$P274)="Local",INDEX(All!$D$2:$D$532,$P274)="Local / LUPC"),INDEX(All!$I$2:$I$532,$P274),IF(INDEX(All!$D$2:$D$532,$P274)="Census",INDEX(All!$Y$2:$Y$532,$P274),""))</f>
        <v/>
      </c>
      <c r="J274" s="9" t="str">
        <f>IF(OR(INDEX(All!$D$2:$D$532,$P274)="Local",INDEX(All!$D$2:$D$532,$P274)="Local / LUPC"),INDEX(All!$J$2:$J$532,$P274),IF(INDEX(All!$D$2:$D$532,$P274)="Census",INDEX(All!$AA$2:$AA$532,$P274),""))</f>
        <v/>
      </c>
      <c r="K274" s="9" t="str">
        <f>IF(OR(INDEX(All!$D$2:$D$532,$P274)="Local",INDEX(All!$D$2:$D$532,$P274)="Local / LUPC"),INDEX(All!$K$2:$K$532,$P274),IF(INDEX(All!$D$2:$D$532,$P274)="Census",INDEX(All!$AB$2:$AB$532,$P274),""))</f>
        <v/>
      </c>
      <c r="L274" s="9" t="str">
        <f>IF(OR(INDEX(All!$D$2:$D$532,$P274)="Local",INDEX(All!$D$2:$D$532,$P274)="Local / LUPC"),INDEX(All!$L$2:$L$532,$P274),IF(INDEX(All!$D$2:$D$532,$P274)="Census",INDEX(All!$AC$2:$AC$532,$P274),""))</f>
        <v/>
      </c>
      <c r="M274" s="9" t="str">
        <f>IF(OR(INDEX(All!$D$2:$D$532,$P274)="Local",INDEX(All!$D$2:$D$532,$P274)="Local / LUPC"),INDEX(All!$M$2:$M$532,$P274),IF(INDEX(All!$D$2:$D$532,$P274)="Census",INDEX(All!$X$2:$X$532,$P274),""))</f>
        <v/>
      </c>
      <c r="N274" s="9" t="str">
        <f>IF(OR(INDEX(All!$D$2:$D$532,$P274)="Local",INDEX(All!$D$2:$D$532,$P274)="Local / LUPC"),INDEX(All!$N$2:$N$532,$P274),"")</f>
        <v/>
      </c>
      <c r="O274" s="9">
        <f>INDEX(All!$V$2:$V$532,$P274)</f>
        <v>0</v>
      </c>
      <c r="P274">
        <f>MATCH($A274&amp;"|"&amp;$B274,INDEX(All!$A$2:$A$532&amp;"|"&amp;All!$B$2:$B$532,0),0)</f>
        <v>334</v>
      </c>
    </row>
    <row r="275" spans="1:16" x14ac:dyDescent="0.2">
      <c r="A275" s="10" t="s">
        <v>416</v>
      </c>
      <c r="B275" s="11" t="s">
        <v>55</v>
      </c>
      <c r="C275" s="11">
        <f>INDEX(All!$C$2:$C$532,$P275)</f>
        <v>0</v>
      </c>
      <c r="D275" s="11" t="str">
        <f>INDEX(All!$D$2:$D$532,$P275)</f>
        <v>Not Available</v>
      </c>
      <c r="E275" s="11" t="str">
        <f>INDEX(All!$E$2:$E$532,$P275)</f>
        <v>No</v>
      </c>
      <c r="F275" s="13">
        <f>INDEX(All!$F$2:$F$532,$P275)</f>
        <v>259</v>
      </c>
      <c r="G275">
        <f>INDEX(All!$G$2:$G$532,$P275)</f>
        <v>142</v>
      </c>
      <c r="H275" s="11" t="str">
        <f>IF(OR(INDEX(All!$D$2:$D$532,$P275)="Local",INDEX(All!$D$2:$D$532,$P275)="Local / LUPC"),INDEX(All!$H$2:$H$532,$P275),"")</f>
        <v/>
      </c>
      <c r="I275" s="11" t="str">
        <f>IF(OR(INDEX(All!$D$2:$D$532,$P275)="Local",INDEX(All!$D$2:$D$532,$P275)="Local / LUPC"),INDEX(All!$I$2:$I$532,$P275),IF(INDEX(All!$D$2:$D$532,$P275)="Census",INDEX(All!$Y$2:$Y$532,$P275),""))</f>
        <v/>
      </c>
      <c r="J275" s="11" t="str">
        <f>IF(OR(INDEX(All!$D$2:$D$532,$P275)="Local",INDEX(All!$D$2:$D$532,$P275)="Local / LUPC"),INDEX(All!$J$2:$J$532,$P275),IF(INDEX(All!$D$2:$D$532,$P275)="Census",INDEX(All!$AA$2:$AA$532,$P275),""))</f>
        <v/>
      </c>
      <c r="K275" s="11" t="str">
        <f>IF(OR(INDEX(All!$D$2:$D$532,$P275)="Local",INDEX(All!$D$2:$D$532,$P275)="Local / LUPC"),INDEX(All!$K$2:$K$532,$P275),IF(INDEX(All!$D$2:$D$532,$P275)="Census",INDEX(All!$AB$2:$AB$532,$P275),""))</f>
        <v/>
      </c>
      <c r="L275" s="11" t="str">
        <f>IF(OR(INDEX(All!$D$2:$D$532,$P275)="Local",INDEX(All!$D$2:$D$532,$P275)="Local / LUPC"),INDEX(All!$L$2:$L$532,$P275),IF(INDEX(All!$D$2:$D$532,$P275)="Census",INDEX(All!$AC$2:$AC$532,$P275),""))</f>
        <v/>
      </c>
      <c r="M275" s="11" t="str">
        <f>IF(OR(INDEX(All!$D$2:$D$532,$P275)="Local",INDEX(All!$D$2:$D$532,$P275)="Local / LUPC"),INDEX(All!$M$2:$M$532,$P275),IF(INDEX(All!$D$2:$D$532,$P275)="Census",INDEX(All!$X$2:$X$532,$P275),""))</f>
        <v/>
      </c>
      <c r="N275" s="11" t="str">
        <f>IF(OR(INDEX(All!$D$2:$D$532,$P275)="Local",INDEX(All!$D$2:$D$532,$P275)="Local / LUPC"),INDEX(All!$N$2:$N$532,$P275),"")</f>
        <v/>
      </c>
      <c r="O275" s="11">
        <f>INDEX(All!$V$2:$V$532,$P275)</f>
        <v>0</v>
      </c>
      <c r="P275">
        <f>MATCH($A275&amp;"|"&amp;$B275,INDEX(All!$A$2:$A$532&amp;"|"&amp;All!$B$2:$B$532,0),0)</f>
        <v>335</v>
      </c>
    </row>
    <row r="276" spans="1:16" x14ac:dyDescent="0.2">
      <c r="A276" s="8" t="s">
        <v>417</v>
      </c>
      <c r="B276" s="9" t="s">
        <v>79</v>
      </c>
      <c r="C276" s="9">
        <f>INDEX(All!$C$2:$C$532,$P276)</f>
        <v>0</v>
      </c>
      <c r="D276" s="9" t="str">
        <f>INDEX(All!$D$2:$D$532,$P276)</f>
        <v>Not Available</v>
      </c>
      <c r="E276" s="9" t="str">
        <f>INDEX(All!$E$2:$E$532,$P276)</f>
        <v>No</v>
      </c>
      <c r="F276" s="12">
        <f>INDEX(All!$F$2:$F$532,$P276)</f>
        <v>26</v>
      </c>
      <c r="G276">
        <f>INDEX(All!$G$2:$G$532,$P276)</f>
        <v>39</v>
      </c>
      <c r="H276" s="9" t="str">
        <f>IF(OR(INDEX(All!$D$2:$D$532,$P276)="Local",INDEX(All!$D$2:$D$532,$P276)="Local / LUPC"),INDEX(All!$H$2:$H$532,$P276),"")</f>
        <v/>
      </c>
      <c r="I276" s="9" t="str">
        <f>IF(OR(INDEX(All!$D$2:$D$532,$P276)="Local",INDEX(All!$D$2:$D$532,$P276)="Local / LUPC"),INDEX(All!$I$2:$I$532,$P276),IF(INDEX(All!$D$2:$D$532,$P276)="Census",INDEX(All!$Y$2:$Y$532,$P276),""))</f>
        <v/>
      </c>
      <c r="J276" s="9" t="str">
        <f>IF(OR(INDEX(All!$D$2:$D$532,$P276)="Local",INDEX(All!$D$2:$D$532,$P276)="Local / LUPC"),INDEX(All!$J$2:$J$532,$P276),IF(INDEX(All!$D$2:$D$532,$P276)="Census",INDEX(All!$AA$2:$AA$532,$P276),""))</f>
        <v/>
      </c>
      <c r="K276" s="9" t="str">
        <f>IF(OR(INDEX(All!$D$2:$D$532,$P276)="Local",INDEX(All!$D$2:$D$532,$P276)="Local / LUPC"),INDEX(All!$K$2:$K$532,$P276),IF(INDEX(All!$D$2:$D$532,$P276)="Census",INDEX(All!$AB$2:$AB$532,$P276),""))</f>
        <v/>
      </c>
      <c r="L276" s="9" t="str">
        <f>IF(OR(INDEX(All!$D$2:$D$532,$P276)="Local",INDEX(All!$D$2:$D$532,$P276)="Local / LUPC"),INDEX(All!$L$2:$L$532,$P276),IF(INDEX(All!$D$2:$D$532,$P276)="Census",INDEX(All!$AC$2:$AC$532,$P276),""))</f>
        <v/>
      </c>
      <c r="M276" s="9" t="str">
        <f>IF(OR(INDEX(All!$D$2:$D$532,$P276)="Local",INDEX(All!$D$2:$D$532,$P276)="Local / LUPC"),INDEX(All!$M$2:$M$532,$P276),IF(INDEX(All!$D$2:$D$532,$P276)="Census",INDEX(All!$X$2:$X$532,$P276),""))</f>
        <v/>
      </c>
      <c r="N276" s="9" t="str">
        <f>IF(OR(INDEX(All!$D$2:$D$532,$P276)="Local",INDEX(All!$D$2:$D$532,$P276)="Local / LUPC"),INDEX(All!$N$2:$N$532,$P276),"")</f>
        <v/>
      </c>
      <c r="O276" s="9">
        <f>INDEX(All!$V$2:$V$532,$P276)</f>
        <v>0</v>
      </c>
      <c r="P276">
        <f>MATCH($A276&amp;"|"&amp;$B276,INDEX(All!$A$2:$A$532&amp;"|"&amp;All!$B$2:$B$532,0),0)</f>
        <v>336</v>
      </c>
    </row>
    <row r="277" spans="1:16" x14ac:dyDescent="0.2">
      <c r="A277" s="10" t="s">
        <v>419</v>
      </c>
      <c r="B277" s="11" t="s">
        <v>68</v>
      </c>
      <c r="C277" s="11">
        <f>INDEX(All!$C$2:$C$532,$P277)</f>
        <v>0</v>
      </c>
      <c r="D277" s="11" t="str">
        <f>INDEX(All!$D$2:$D$532,$P277)</f>
        <v>Not Available</v>
      </c>
      <c r="E277" s="11" t="str">
        <f>INDEX(All!$E$2:$E$532,$P277)</f>
        <v>No</v>
      </c>
      <c r="F277" s="13">
        <f>INDEX(All!$F$2:$F$532,$P277)</f>
        <v>629</v>
      </c>
      <c r="G277">
        <f>INDEX(All!$G$2:$G$532,$P277)</f>
        <v>660</v>
      </c>
      <c r="H277" s="11" t="str">
        <f>IF(OR(INDEX(All!$D$2:$D$532,$P277)="Local",INDEX(All!$D$2:$D$532,$P277)="Local / LUPC"),INDEX(All!$H$2:$H$532,$P277),"")</f>
        <v/>
      </c>
      <c r="I277" s="11" t="str">
        <f>IF(OR(INDEX(All!$D$2:$D$532,$P277)="Local",INDEX(All!$D$2:$D$532,$P277)="Local / LUPC"),INDEX(All!$I$2:$I$532,$P277),IF(INDEX(All!$D$2:$D$532,$P277)="Census",INDEX(All!$Y$2:$Y$532,$P277),""))</f>
        <v/>
      </c>
      <c r="J277" s="11" t="str">
        <f>IF(OR(INDEX(All!$D$2:$D$532,$P277)="Local",INDEX(All!$D$2:$D$532,$P277)="Local / LUPC"),INDEX(All!$J$2:$J$532,$P277),IF(INDEX(All!$D$2:$D$532,$P277)="Census",INDEX(All!$AA$2:$AA$532,$P277),""))</f>
        <v/>
      </c>
      <c r="K277" s="11" t="str">
        <f>IF(OR(INDEX(All!$D$2:$D$532,$P277)="Local",INDEX(All!$D$2:$D$532,$P277)="Local / LUPC"),INDEX(All!$K$2:$K$532,$P277),IF(INDEX(All!$D$2:$D$532,$P277)="Census",INDEX(All!$AB$2:$AB$532,$P277),""))</f>
        <v/>
      </c>
      <c r="L277" s="11" t="str">
        <f>IF(OR(INDEX(All!$D$2:$D$532,$P277)="Local",INDEX(All!$D$2:$D$532,$P277)="Local / LUPC"),INDEX(All!$L$2:$L$532,$P277),IF(INDEX(All!$D$2:$D$532,$P277)="Census",INDEX(All!$AC$2:$AC$532,$P277),""))</f>
        <v/>
      </c>
      <c r="M277" s="11" t="str">
        <f>IF(OR(INDEX(All!$D$2:$D$532,$P277)="Local",INDEX(All!$D$2:$D$532,$P277)="Local / LUPC"),INDEX(All!$M$2:$M$532,$P277),IF(INDEX(All!$D$2:$D$532,$P277)="Census",INDEX(All!$X$2:$X$532,$P277),""))</f>
        <v/>
      </c>
      <c r="N277" s="11" t="str">
        <f>IF(OR(INDEX(All!$D$2:$D$532,$P277)="Local",INDEX(All!$D$2:$D$532,$P277)="Local / LUPC"),INDEX(All!$N$2:$N$532,$P277),"")</f>
        <v/>
      </c>
      <c r="O277" s="11">
        <f>INDEX(All!$V$2:$V$532,$P277)</f>
        <v>0</v>
      </c>
      <c r="P277">
        <f>MATCH($A277&amp;"|"&amp;$B277,INDEX(All!$A$2:$A$532&amp;"|"&amp;All!$B$2:$B$532,0),0)</f>
        <v>338</v>
      </c>
    </row>
    <row r="278" spans="1:16" x14ac:dyDescent="0.2">
      <c r="A278" s="8" t="s">
        <v>429</v>
      </c>
      <c r="B278" s="9" t="s">
        <v>74</v>
      </c>
      <c r="C278" s="9">
        <f>INDEX(All!$C$2:$C$532,$P278)</f>
        <v>0</v>
      </c>
      <c r="D278" s="9" t="str">
        <f>INDEX(All!$D$2:$D$532,$P278)</f>
        <v>Not Available</v>
      </c>
      <c r="E278" s="9" t="str">
        <f>INDEX(All!$E$2:$E$532,$P278)</f>
        <v>No</v>
      </c>
      <c r="F278" s="12">
        <f>INDEX(All!$F$2:$F$532,$P278)</f>
        <v>705</v>
      </c>
      <c r="G278">
        <f>INDEX(All!$G$2:$G$532,$P278)</f>
        <v>670</v>
      </c>
      <c r="H278" s="9" t="str">
        <f>IF(OR(INDEX(All!$D$2:$D$532,$P278)="Local",INDEX(All!$D$2:$D$532,$P278)="Local / LUPC"),INDEX(All!$H$2:$H$532,$P278),"")</f>
        <v/>
      </c>
      <c r="I278" s="9" t="str">
        <f>IF(OR(INDEX(All!$D$2:$D$532,$P278)="Local",INDEX(All!$D$2:$D$532,$P278)="Local / LUPC"),INDEX(All!$I$2:$I$532,$P278),IF(INDEX(All!$D$2:$D$532,$P278)="Census",INDEX(All!$Y$2:$Y$532,$P278),""))</f>
        <v/>
      </c>
      <c r="J278" s="9" t="str">
        <f>IF(OR(INDEX(All!$D$2:$D$532,$P278)="Local",INDEX(All!$D$2:$D$532,$P278)="Local / LUPC"),INDEX(All!$J$2:$J$532,$P278),IF(INDEX(All!$D$2:$D$532,$P278)="Census",INDEX(All!$AA$2:$AA$532,$P278),""))</f>
        <v/>
      </c>
      <c r="K278" s="9" t="str">
        <f>IF(OR(INDEX(All!$D$2:$D$532,$P278)="Local",INDEX(All!$D$2:$D$532,$P278)="Local / LUPC"),INDEX(All!$K$2:$K$532,$P278),IF(INDEX(All!$D$2:$D$532,$P278)="Census",INDEX(All!$AB$2:$AB$532,$P278),""))</f>
        <v/>
      </c>
      <c r="L278" s="9" t="str">
        <f>IF(OR(INDEX(All!$D$2:$D$532,$P278)="Local",INDEX(All!$D$2:$D$532,$P278)="Local / LUPC"),INDEX(All!$L$2:$L$532,$P278),IF(INDEX(All!$D$2:$D$532,$P278)="Census",INDEX(All!$AC$2:$AC$532,$P278),""))</f>
        <v/>
      </c>
      <c r="M278" s="9" t="str">
        <f>IF(OR(INDEX(All!$D$2:$D$532,$P278)="Local",INDEX(All!$D$2:$D$532,$P278)="Local / LUPC"),INDEX(All!$M$2:$M$532,$P278),IF(INDEX(All!$D$2:$D$532,$P278)="Census",INDEX(All!$X$2:$X$532,$P278),""))</f>
        <v/>
      </c>
      <c r="N278" s="9" t="str">
        <f>IF(OR(INDEX(All!$D$2:$D$532,$P278)="Local",INDEX(All!$D$2:$D$532,$P278)="Local / LUPC"),INDEX(All!$N$2:$N$532,$P278),"")</f>
        <v/>
      </c>
      <c r="O278" s="9">
        <f>INDEX(All!$V$2:$V$532,$P278)</f>
        <v>0</v>
      </c>
      <c r="P278">
        <f>MATCH($A278&amp;"|"&amp;$B278,INDEX(All!$A$2:$A$532&amp;"|"&amp;All!$B$2:$B$532,0),0)</f>
        <v>348</v>
      </c>
    </row>
    <row r="279" spans="1:16" x14ac:dyDescent="0.2">
      <c r="A279" s="10" t="s">
        <v>438</v>
      </c>
      <c r="B279" s="11" t="s">
        <v>62</v>
      </c>
      <c r="C279" s="11">
        <f>INDEX(All!$C$2:$C$532,$P279)</f>
        <v>0</v>
      </c>
      <c r="D279" s="11" t="str">
        <f>INDEX(All!$D$2:$D$532,$P279)</f>
        <v>Not Available</v>
      </c>
      <c r="E279" s="11" t="str">
        <f>INDEX(All!$E$2:$E$532,$P279)</f>
        <v>No</v>
      </c>
      <c r="F279" s="13">
        <f>INDEX(All!$F$2:$F$532,$P279)</f>
        <v>759</v>
      </c>
      <c r="G279">
        <f>INDEX(All!$G$2:$G$532,$P279)</f>
        <v>767</v>
      </c>
      <c r="H279" s="11" t="str">
        <f>IF(OR(INDEX(All!$D$2:$D$532,$P279)="Local",INDEX(All!$D$2:$D$532,$P279)="Local / LUPC"),INDEX(All!$H$2:$H$532,$P279),"")</f>
        <v/>
      </c>
      <c r="I279" s="11" t="str">
        <f>IF(OR(INDEX(All!$D$2:$D$532,$P279)="Local",INDEX(All!$D$2:$D$532,$P279)="Local / LUPC"),INDEX(All!$I$2:$I$532,$P279),IF(INDEX(All!$D$2:$D$532,$P279)="Census",INDEX(All!$Y$2:$Y$532,$P279),""))</f>
        <v/>
      </c>
      <c r="J279" s="11" t="str">
        <f>IF(OR(INDEX(All!$D$2:$D$532,$P279)="Local",INDEX(All!$D$2:$D$532,$P279)="Local / LUPC"),INDEX(All!$J$2:$J$532,$P279),IF(INDEX(All!$D$2:$D$532,$P279)="Census",INDEX(All!$AA$2:$AA$532,$P279),""))</f>
        <v/>
      </c>
      <c r="K279" s="11" t="str">
        <f>IF(OR(INDEX(All!$D$2:$D$532,$P279)="Local",INDEX(All!$D$2:$D$532,$P279)="Local / LUPC"),INDEX(All!$K$2:$K$532,$P279),IF(INDEX(All!$D$2:$D$532,$P279)="Census",INDEX(All!$AB$2:$AB$532,$P279),""))</f>
        <v/>
      </c>
      <c r="L279" s="11" t="str">
        <f>IF(OR(INDEX(All!$D$2:$D$532,$P279)="Local",INDEX(All!$D$2:$D$532,$P279)="Local / LUPC"),INDEX(All!$L$2:$L$532,$P279),IF(INDEX(All!$D$2:$D$532,$P279)="Census",INDEX(All!$AC$2:$AC$532,$P279),""))</f>
        <v/>
      </c>
      <c r="M279" s="11" t="str">
        <f>IF(OR(INDEX(All!$D$2:$D$532,$P279)="Local",INDEX(All!$D$2:$D$532,$P279)="Local / LUPC"),INDEX(All!$M$2:$M$532,$P279),IF(INDEX(All!$D$2:$D$532,$P279)="Census",INDEX(All!$X$2:$X$532,$P279),""))</f>
        <v/>
      </c>
      <c r="N279" s="11" t="str">
        <f>IF(OR(INDEX(All!$D$2:$D$532,$P279)="Local",INDEX(All!$D$2:$D$532,$P279)="Local / LUPC"),INDEX(All!$N$2:$N$532,$P279),"")</f>
        <v/>
      </c>
      <c r="O279" s="11">
        <f>INDEX(All!$V$2:$V$532,$P279)</f>
        <v>0</v>
      </c>
      <c r="P279">
        <f>MATCH($A279&amp;"|"&amp;$B279,INDEX(All!$A$2:$A$532&amp;"|"&amp;All!$B$2:$B$532,0),0)</f>
        <v>358</v>
      </c>
    </row>
    <row r="280" spans="1:16" x14ac:dyDescent="0.2">
      <c r="A280" s="8" t="s">
        <v>439</v>
      </c>
      <c r="B280" s="9" t="s">
        <v>62</v>
      </c>
      <c r="C280" s="9">
        <f>INDEX(All!$C$2:$C$532,$P280)</f>
        <v>0</v>
      </c>
      <c r="D280" s="9" t="str">
        <f>INDEX(All!$D$2:$D$532,$P280)</f>
        <v>Not Available</v>
      </c>
      <c r="E280" s="9" t="str">
        <f>INDEX(All!$E$2:$E$532,$P280)</f>
        <v>No</v>
      </c>
      <c r="F280" s="12">
        <f>INDEX(All!$F$2:$F$532,$P280)</f>
        <v>552</v>
      </c>
      <c r="G280">
        <f>INDEX(All!$G$2:$G$532,$P280)</f>
        <v>692</v>
      </c>
      <c r="H280" s="9" t="str">
        <f>IF(OR(INDEX(All!$D$2:$D$532,$P280)="Local",INDEX(All!$D$2:$D$532,$P280)="Local / LUPC"),INDEX(All!$H$2:$H$532,$P280),"")</f>
        <v/>
      </c>
      <c r="I280" s="9" t="str">
        <f>IF(OR(INDEX(All!$D$2:$D$532,$P280)="Local",INDEX(All!$D$2:$D$532,$P280)="Local / LUPC"),INDEX(All!$I$2:$I$532,$P280),IF(INDEX(All!$D$2:$D$532,$P280)="Census",INDEX(All!$Y$2:$Y$532,$P280),""))</f>
        <v/>
      </c>
      <c r="J280" s="9" t="str">
        <f>IF(OR(INDEX(All!$D$2:$D$532,$P280)="Local",INDEX(All!$D$2:$D$532,$P280)="Local / LUPC"),INDEX(All!$J$2:$J$532,$P280),IF(INDEX(All!$D$2:$D$532,$P280)="Census",INDEX(All!$AA$2:$AA$532,$P280),""))</f>
        <v/>
      </c>
      <c r="K280" s="9" t="str">
        <f>IF(OR(INDEX(All!$D$2:$D$532,$P280)="Local",INDEX(All!$D$2:$D$532,$P280)="Local / LUPC"),INDEX(All!$K$2:$K$532,$P280),IF(INDEX(All!$D$2:$D$532,$P280)="Census",INDEX(All!$AB$2:$AB$532,$P280),""))</f>
        <v/>
      </c>
      <c r="L280" s="9" t="str">
        <f>IF(OR(INDEX(All!$D$2:$D$532,$P280)="Local",INDEX(All!$D$2:$D$532,$P280)="Local / LUPC"),INDEX(All!$L$2:$L$532,$P280),IF(INDEX(All!$D$2:$D$532,$P280)="Census",INDEX(All!$AC$2:$AC$532,$P280),""))</f>
        <v/>
      </c>
      <c r="M280" s="9" t="str">
        <f>IF(OR(INDEX(All!$D$2:$D$532,$P280)="Local",INDEX(All!$D$2:$D$532,$P280)="Local / LUPC"),INDEX(All!$M$2:$M$532,$P280),IF(INDEX(All!$D$2:$D$532,$P280)="Census",INDEX(All!$X$2:$X$532,$P280),""))</f>
        <v/>
      </c>
      <c r="N280" s="9" t="str">
        <f>IF(OR(INDEX(All!$D$2:$D$532,$P280)="Local",INDEX(All!$D$2:$D$532,$P280)="Local / LUPC"),INDEX(All!$N$2:$N$532,$P280),"")</f>
        <v/>
      </c>
      <c r="O280" s="9">
        <f>INDEX(All!$V$2:$V$532,$P280)</f>
        <v>0</v>
      </c>
      <c r="P280">
        <f>MATCH($A280&amp;"|"&amp;$B280,INDEX(All!$A$2:$A$532&amp;"|"&amp;All!$B$2:$B$532,0),0)</f>
        <v>359</v>
      </c>
    </row>
    <row r="281" spans="1:16" x14ac:dyDescent="0.2">
      <c r="A281" s="10" t="s">
        <v>442</v>
      </c>
      <c r="B281" s="11" t="s">
        <v>72</v>
      </c>
      <c r="C281" s="11">
        <f>INDEX(All!$C$2:$C$532,$P281)</f>
        <v>0</v>
      </c>
      <c r="D281" s="11" t="str">
        <f>INDEX(All!$D$2:$D$532,$P281)</f>
        <v>Not Available</v>
      </c>
      <c r="E281" s="11" t="str">
        <f>INDEX(All!$E$2:$E$532,$P281)</f>
        <v>No</v>
      </c>
      <c r="F281" s="13">
        <f>INDEX(All!$F$2:$F$532,$P281)</f>
        <v>470</v>
      </c>
      <c r="G281">
        <f>INDEX(All!$G$2:$G$532,$P281)</f>
        <v>376</v>
      </c>
      <c r="H281" s="11" t="str">
        <f>IF(OR(INDEX(All!$D$2:$D$532,$P281)="Local",INDEX(All!$D$2:$D$532,$P281)="Local / LUPC"),INDEX(All!$H$2:$H$532,$P281),"")</f>
        <v/>
      </c>
      <c r="I281" s="11" t="str">
        <f>IF(OR(INDEX(All!$D$2:$D$532,$P281)="Local",INDEX(All!$D$2:$D$532,$P281)="Local / LUPC"),INDEX(All!$I$2:$I$532,$P281),IF(INDEX(All!$D$2:$D$532,$P281)="Census",INDEX(All!$Y$2:$Y$532,$P281),""))</f>
        <v/>
      </c>
      <c r="J281" s="11" t="str">
        <f>IF(OR(INDEX(All!$D$2:$D$532,$P281)="Local",INDEX(All!$D$2:$D$532,$P281)="Local / LUPC"),INDEX(All!$J$2:$J$532,$P281),IF(INDEX(All!$D$2:$D$532,$P281)="Census",INDEX(All!$AA$2:$AA$532,$P281),""))</f>
        <v/>
      </c>
      <c r="K281" s="11" t="str">
        <f>IF(OR(INDEX(All!$D$2:$D$532,$P281)="Local",INDEX(All!$D$2:$D$532,$P281)="Local / LUPC"),INDEX(All!$K$2:$K$532,$P281),IF(INDEX(All!$D$2:$D$532,$P281)="Census",INDEX(All!$AB$2:$AB$532,$P281),""))</f>
        <v/>
      </c>
      <c r="L281" s="11" t="str">
        <f>IF(OR(INDEX(All!$D$2:$D$532,$P281)="Local",INDEX(All!$D$2:$D$532,$P281)="Local / LUPC"),INDEX(All!$L$2:$L$532,$P281),IF(INDEX(All!$D$2:$D$532,$P281)="Census",INDEX(All!$AC$2:$AC$532,$P281),""))</f>
        <v/>
      </c>
      <c r="M281" s="11" t="str">
        <f>IF(OR(INDEX(All!$D$2:$D$532,$P281)="Local",INDEX(All!$D$2:$D$532,$P281)="Local / LUPC"),INDEX(All!$M$2:$M$532,$P281),IF(INDEX(All!$D$2:$D$532,$P281)="Census",INDEX(All!$X$2:$X$532,$P281),""))</f>
        <v/>
      </c>
      <c r="N281" s="11" t="str">
        <f>IF(OR(INDEX(All!$D$2:$D$532,$P281)="Local",INDEX(All!$D$2:$D$532,$P281)="Local / LUPC"),INDEX(All!$N$2:$N$532,$P281),"")</f>
        <v/>
      </c>
      <c r="O281" s="11">
        <f>INDEX(All!$V$2:$V$532,$P281)</f>
        <v>0</v>
      </c>
      <c r="P281">
        <f>MATCH($A281&amp;"|"&amp;$B281,INDEX(All!$A$2:$A$532&amp;"|"&amp;All!$B$2:$B$532,0),0)</f>
        <v>363</v>
      </c>
    </row>
    <row r="282" spans="1:16" x14ac:dyDescent="0.2">
      <c r="A282" s="8" t="s">
        <v>442</v>
      </c>
      <c r="B282" s="9" t="s">
        <v>68</v>
      </c>
      <c r="C282" s="9">
        <f>INDEX(All!$C$2:$C$532,$P282)</f>
        <v>0</v>
      </c>
      <c r="D282" s="9" t="str">
        <f>INDEX(All!$D$2:$D$532,$P282)</f>
        <v>Not Available</v>
      </c>
      <c r="E282" s="9" t="str">
        <f>INDEX(All!$E$2:$E$532,$P282)</f>
        <v>No</v>
      </c>
      <c r="F282" s="12">
        <f>INDEX(All!$F$2:$F$532,$P282)</f>
        <v>0</v>
      </c>
      <c r="G282">
        <f>INDEX(All!$G$2:$G$532,$P282)</f>
        <v>0</v>
      </c>
      <c r="H282" s="9" t="str">
        <f>IF(OR(INDEX(All!$D$2:$D$532,$P282)="Local",INDEX(All!$D$2:$D$532,$P282)="Local / LUPC"),INDEX(All!$H$2:$H$532,$P282),"")</f>
        <v/>
      </c>
      <c r="I282" s="9" t="str">
        <f>IF(OR(INDEX(All!$D$2:$D$532,$P282)="Local",INDEX(All!$D$2:$D$532,$P282)="Local / LUPC"),INDEX(All!$I$2:$I$532,$P282),IF(INDEX(All!$D$2:$D$532,$P282)="Census",INDEX(All!$Y$2:$Y$532,$P282),""))</f>
        <v/>
      </c>
      <c r="J282" s="9" t="str">
        <f>IF(OR(INDEX(All!$D$2:$D$532,$P282)="Local",INDEX(All!$D$2:$D$532,$P282)="Local / LUPC"),INDEX(All!$J$2:$J$532,$P282),IF(INDEX(All!$D$2:$D$532,$P282)="Census",INDEX(All!$AA$2:$AA$532,$P282),""))</f>
        <v/>
      </c>
      <c r="K282" s="9" t="str">
        <f>IF(OR(INDEX(All!$D$2:$D$532,$P282)="Local",INDEX(All!$D$2:$D$532,$P282)="Local / LUPC"),INDEX(All!$K$2:$K$532,$P282),IF(INDEX(All!$D$2:$D$532,$P282)="Census",INDEX(All!$AB$2:$AB$532,$P282),""))</f>
        <v/>
      </c>
      <c r="L282" s="9" t="str">
        <f>IF(OR(INDEX(All!$D$2:$D$532,$P282)="Local",INDEX(All!$D$2:$D$532,$P282)="Local / LUPC"),INDEX(All!$L$2:$L$532,$P282),IF(INDEX(All!$D$2:$D$532,$P282)="Census",INDEX(All!$AC$2:$AC$532,$P282),""))</f>
        <v/>
      </c>
      <c r="M282" s="9" t="str">
        <f>IF(OR(INDEX(All!$D$2:$D$532,$P282)="Local",INDEX(All!$D$2:$D$532,$P282)="Local / LUPC"),INDEX(All!$M$2:$M$532,$P282),IF(INDEX(All!$D$2:$D$532,$P282)="Census",INDEX(All!$X$2:$X$532,$P282),""))</f>
        <v/>
      </c>
      <c r="N282" s="9" t="str">
        <f>IF(OR(INDEX(All!$D$2:$D$532,$P282)="Local",INDEX(All!$D$2:$D$532,$P282)="Local / LUPC"),INDEX(All!$N$2:$N$532,$P282),"")</f>
        <v/>
      </c>
      <c r="O282" s="9">
        <f>INDEX(All!$V$2:$V$532,$P282)</f>
        <v>0</v>
      </c>
      <c r="P282">
        <f>MATCH($A282&amp;"|"&amp;$B282,INDEX(All!$A$2:$A$532&amp;"|"&amp;All!$B$2:$B$532,0),0)</f>
        <v>364</v>
      </c>
    </row>
    <row r="283" spans="1:16" x14ac:dyDescent="0.2">
      <c r="A283" s="10" t="s">
        <v>451</v>
      </c>
      <c r="B283" s="11" t="s">
        <v>79</v>
      </c>
      <c r="C283" s="11">
        <f>INDEX(All!$C$2:$C$532,$P283)</f>
        <v>0</v>
      </c>
      <c r="D283" s="11" t="str">
        <f>INDEX(All!$D$2:$D$532,$P283)</f>
        <v>Not Available</v>
      </c>
      <c r="E283" s="11" t="str">
        <f>INDEX(All!$E$2:$E$532,$P283)</f>
        <v>No</v>
      </c>
      <c r="F283" s="13">
        <f>INDEX(All!$F$2:$F$532,$P283)</f>
        <v>87</v>
      </c>
      <c r="G283">
        <f>INDEX(All!$G$2:$G$532,$P283)</f>
        <v>87</v>
      </c>
      <c r="H283" s="11" t="str">
        <f>IF(OR(INDEX(All!$D$2:$D$532,$P283)="Local",INDEX(All!$D$2:$D$532,$P283)="Local / LUPC"),INDEX(All!$H$2:$H$532,$P283),"")</f>
        <v/>
      </c>
      <c r="I283" s="11" t="str">
        <f>IF(OR(INDEX(All!$D$2:$D$532,$P283)="Local",INDEX(All!$D$2:$D$532,$P283)="Local / LUPC"),INDEX(All!$I$2:$I$532,$P283),IF(INDEX(All!$D$2:$D$532,$P283)="Census",INDEX(All!$Y$2:$Y$532,$P283),""))</f>
        <v/>
      </c>
      <c r="J283" s="11" t="str">
        <f>IF(OR(INDEX(All!$D$2:$D$532,$P283)="Local",INDEX(All!$D$2:$D$532,$P283)="Local / LUPC"),INDEX(All!$J$2:$J$532,$P283),IF(INDEX(All!$D$2:$D$532,$P283)="Census",INDEX(All!$AA$2:$AA$532,$P283),""))</f>
        <v/>
      </c>
      <c r="K283" s="11" t="str">
        <f>IF(OR(INDEX(All!$D$2:$D$532,$P283)="Local",INDEX(All!$D$2:$D$532,$P283)="Local / LUPC"),INDEX(All!$K$2:$K$532,$P283),IF(INDEX(All!$D$2:$D$532,$P283)="Census",INDEX(All!$AB$2:$AB$532,$P283),""))</f>
        <v/>
      </c>
      <c r="L283" s="11" t="str">
        <f>IF(OR(INDEX(All!$D$2:$D$532,$P283)="Local",INDEX(All!$D$2:$D$532,$P283)="Local / LUPC"),INDEX(All!$L$2:$L$532,$P283),IF(INDEX(All!$D$2:$D$532,$P283)="Census",INDEX(All!$AC$2:$AC$532,$P283),""))</f>
        <v/>
      </c>
      <c r="M283" s="11" t="str">
        <f>IF(OR(INDEX(All!$D$2:$D$532,$P283)="Local",INDEX(All!$D$2:$D$532,$P283)="Local / LUPC"),INDEX(All!$M$2:$M$532,$P283),IF(INDEX(All!$D$2:$D$532,$P283)="Census",INDEX(All!$X$2:$X$532,$P283),""))</f>
        <v/>
      </c>
      <c r="N283" s="11" t="str">
        <f>IF(OR(INDEX(All!$D$2:$D$532,$P283)="Local",INDEX(All!$D$2:$D$532,$P283)="Local / LUPC"),INDEX(All!$N$2:$N$532,$P283),"")</f>
        <v/>
      </c>
      <c r="O283" s="11">
        <f>INDEX(All!$V$2:$V$532,$P283)</f>
        <v>0</v>
      </c>
      <c r="P283">
        <f>MATCH($A283&amp;"|"&amp;$B283,INDEX(All!$A$2:$A$532&amp;"|"&amp;All!$B$2:$B$532,0),0)</f>
        <v>373</v>
      </c>
    </row>
    <row r="284" spans="1:16" x14ac:dyDescent="0.2">
      <c r="A284" s="8" t="s">
        <v>461</v>
      </c>
      <c r="B284" s="9" t="s">
        <v>116</v>
      </c>
      <c r="C284" s="9">
        <f>INDEX(All!$C$2:$C$532,$P284)</f>
        <v>0</v>
      </c>
      <c r="D284" s="9" t="str">
        <f>INDEX(All!$D$2:$D$532,$P284)</f>
        <v>Not Available</v>
      </c>
      <c r="E284" s="9" t="str">
        <f>INDEX(All!$E$2:$E$532,$P284)</f>
        <v>No</v>
      </c>
      <c r="F284" s="12">
        <f>INDEX(All!$F$2:$F$532,$P284)</f>
        <v>923</v>
      </c>
      <c r="G284">
        <f>INDEX(All!$G$2:$G$532,$P284)</f>
        <v>704</v>
      </c>
      <c r="H284" s="9" t="str">
        <f>IF(OR(INDEX(All!$D$2:$D$532,$P284)="Local",INDEX(All!$D$2:$D$532,$P284)="Local / LUPC"),INDEX(All!$H$2:$H$532,$P284),"")</f>
        <v/>
      </c>
      <c r="I284" s="9" t="str">
        <f>IF(OR(INDEX(All!$D$2:$D$532,$P284)="Local",INDEX(All!$D$2:$D$532,$P284)="Local / LUPC"),INDEX(All!$I$2:$I$532,$P284),IF(INDEX(All!$D$2:$D$532,$P284)="Census",INDEX(All!$Y$2:$Y$532,$P284),""))</f>
        <v/>
      </c>
      <c r="J284" s="9" t="str">
        <f>IF(OR(INDEX(All!$D$2:$D$532,$P284)="Local",INDEX(All!$D$2:$D$532,$P284)="Local / LUPC"),INDEX(All!$J$2:$J$532,$P284),IF(INDEX(All!$D$2:$D$532,$P284)="Census",INDEX(All!$AA$2:$AA$532,$P284),""))</f>
        <v/>
      </c>
      <c r="K284" s="9" t="str">
        <f>IF(OR(INDEX(All!$D$2:$D$532,$P284)="Local",INDEX(All!$D$2:$D$532,$P284)="Local / LUPC"),INDEX(All!$K$2:$K$532,$P284),IF(INDEX(All!$D$2:$D$532,$P284)="Census",INDEX(All!$AB$2:$AB$532,$P284),""))</f>
        <v/>
      </c>
      <c r="L284" s="9" t="str">
        <f>IF(OR(INDEX(All!$D$2:$D$532,$P284)="Local",INDEX(All!$D$2:$D$532,$P284)="Local / LUPC"),INDEX(All!$L$2:$L$532,$P284),IF(INDEX(All!$D$2:$D$532,$P284)="Census",INDEX(All!$AC$2:$AC$532,$P284),""))</f>
        <v/>
      </c>
      <c r="M284" s="9" t="str">
        <f>IF(OR(INDEX(All!$D$2:$D$532,$P284)="Local",INDEX(All!$D$2:$D$532,$P284)="Local / LUPC"),INDEX(All!$M$2:$M$532,$P284),IF(INDEX(All!$D$2:$D$532,$P284)="Census",INDEX(All!$X$2:$X$532,$P284),""))</f>
        <v/>
      </c>
      <c r="N284" s="9" t="str">
        <f>IF(OR(INDEX(All!$D$2:$D$532,$P284)="Local",INDEX(All!$D$2:$D$532,$P284)="Local / LUPC"),INDEX(All!$N$2:$N$532,$P284),"")</f>
        <v/>
      </c>
      <c r="O284" s="9">
        <f>INDEX(All!$V$2:$V$532,$P284)</f>
        <v>0</v>
      </c>
      <c r="P284">
        <f>MATCH($A284&amp;"|"&amp;$B284,INDEX(All!$A$2:$A$532&amp;"|"&amp;All!$B$2:$B$532,0),0)</f>
        <v>383</v>
      </c>
    </row>
    <row r="285" spans="1:16" x14ac:dyDescent="0.2">
      <c r="A285" s="10" t="s">
        <v>488</v>
      </c>
      <c r="B285" s="11" t="s">
        <v>79</v>
      </c>
      <c r="C285" s="11">
        <f>INDEX(All!$C$2:$C$532,$P285)</f>
        <v>0</v>
      </c>
      <c r="D285" s="11" t="str">
        <f>INDEX(All!$D$2:$D$532,$P285)</f>
        <v>Not Available</v>
      </c>
      <c r="E285" s="11" t="str">
        <f>INDEX(All!$E$2:$E$532,$P285)</f>
        <v>No</v>
      </c>
      <c r="F285" s="13">
        <f>INDEX(All!$F$2:$F$532,$P285)</f>
        <v>41</v>
      </c>
      <c r="G285">
        <f>INDEX(All!$G$2:$G$532,$P285)</f>
        <v>13</v>
      </c>
      <c r="H285" s="11" t="str">
        <f>IF(OR(INDEX(All!$D$2:$D$532,$P285)="Local",INDEX(All!$D$2:$D$532,$P285)="Local / LUPC"),INDEX(All!$H$2:$H$532,$P285),"")</f>
        <v/>
      </c>
      <c r="I285" s="11" t="str">
        <f>IF(OR(INDEX(All!$D$2:$D$532,$P285)="Local",INDEX(All!$D$2:$D$532,$P285)="Local / LUPC"),INDEX(All!$I$2:$I$532,$P285),IF(INDEX(All!$D$2:$D$532,$P285)="Census",INDEX(All!$Y$2:$Y$532,$P285),""))</f>
        <v/>
      </c>
      <c r="J285" s="11" t="str">
        <f>IF(OR(INDEX(All!$D$2:$D$532,$P285)="Local",INDEX(All!$D$2:$D$532,$P285)="Local / LUPC"),INDEX(All!$J$2:$J$532,$P285),IF(INDEX(All!$D$2:$D$532,$P285)="Census",INDEX(All!$AA$2:$AA$532,$P285),""))</f>
        <v/>
      </c>
      <c r="K285" s="11" t="str">
        <f>IF(OR(INDEX(All!$D$2:$D$532,$P285)="Local",INDEX(All!$D$2:$D$532,$P285)="Local / LUPC"),INDEX(All!$K$2:$K$532,$P285),IF(INDEX(All!$D$2:$D$532,$P285)="Census",INDEX(All!$AB$2:$AB$532,$P285),""))</f>
        <v/>
      </c>
      <c r="L285" s="11" t="str">
        <f>IF(OR(INDEX(All!$D$2:$D$532,$P285)="Local",INDEX(All!$D$2:$D$532,$P285)="Local / LUPC"),INDEX(All!$L$2:$L$532,$P285),IF(INDEX(All!$D$2:$D$532,$P285)="Census",INDEX(All!$AC$2:$AC$532,$P285),""))</f>
        <v/>
      </c>
      <c r="M285" s="11" t="str">
        <f>IF(OR(INDEX(All!$D$2:$D$532,$P285)="Local",INDEX(All!$D$2:$D$532,$P285)="Local / LUPC"),INDEX(All!$M$2:$M$532,$P285),IF(INDEX(All!$D$2:$D$532,$P285)="Census",INDEX(All!$X$2:$X$532,$P285),""))</f>
        <v/>
      </c>
      <c r="N285" s="11" t="str">
        <f>IF(OR(INDEX(All!$D$2:$D$532,$P285)="Local",INDEX(All!$D$2:$D$532,$P285)="Local / LUPC"),INDEX(All!$N$2:$N$532,$P285),"")</f>
        <v/>
      </c>
      <c r="O285" s="11">
        <f>INDEX(All!$V$2:$V$532,$P285)</f>
        <v>0</v>
      </c>
      <c r="P285">
        <f>MATCH($A285&amp;"|"&amp;$B285,INDEX(All!$A$2:$A$532&amp;"|"&amp;All!$B$2:$B$532,0),0)</f>
        <v>410</v>
      </c>
    </row>
    <row r="286" spans="1:16" x14ac:dyDescent="0.2">
      <c r="A286" s="8" t="s">
        <v>489</v>
      </c>
      <c r="B286" s="9" t="s">
        <v>74</v>
      </c>
      <c r="C286" s="9">
        <f>INDEX(All!$C$2:$C$532,$P286)</f>
        <v>0</v>
      </c>
      <c r="D286" s="9" t="str">
        <f>INDEX(All!$D$2:$D$532,$P286)</f>
        <v>Not Available</v>
      </c>
      <c r="E286" s="9" t="str">
        <f>INDEX(All!$E$2:$E$532,$P286)</f>
        <v>No</v>
      </c>
      <c r="F286" s="12">
        <f>INDEX(All!$F$2:$F$532,$P286)</f>
        <v>1274</v>
      </c>
      <c r="G286">
        <f>INDEX(All!$G$2:$G$532,$P286)</f>
        <v>1207</v>
      </c>
      <c r="H286" s="9" t="str">
        <f>IF(OR(INDEX(All!$D$2:$D$532,$P286)="Local",INDEX(All!$D$2:$D$532,$P286)="Local / LUPC"),INDEX(All!$H$2:$H$532,$P286),"")</f>
        <v/>
      </c>
      <c r="I286" s="9" t="str">
        <f>IF(OR(INDEX(All!$D$2:$D$532,$P286)="Local",INDEX(All!$D$2:$D$532,$P286)="Local / LUPC"),INDEX(All!$I$2:$I$532,$P286),IF(INDEX(All!$D$2:$D$532,$P286)="Census",INDEX(All!$Y$2:$Y$532,$P286),""))</f>
        <v/>
      </c>
      <c r="J286" s="9" t="str">
        <f>IF(OR(INDEX(All!$D$2:$D$532,$P286)="Local",INDEX(All!$D$2:$D$532,$P286)="Local / LUPC"),INDEX(All!$J$2:$J$532,$P286),IF(INDEX(All!$D$2:$D$532,$P286)="Census",INDEX(All!$AA$2:$AA$532,$P286),""))</f>
        <v/>
      </c>
      <c r="K286" s="9" t="str">
        <f>IF(OR(INDEX(All!$D$2:$D$532,$P286)="Local",INDEX(All!$D$2:$D$532,$P286)="Local / LUPC"),INDEX(All!$K$2:$K$532,$P286),IF(INDEX(All!$D$2:$D$532,$P286)="Census",INDEX(All!$AB$2:$AB$532,$P286),""))</f>
        <v/>
      </c>
      <c r="L286" s="9" t="str">
        <f>IF(OR(INDEX(All!$D$2:$D$532,$P286)="Local",INDEX(All!$D$2:$D$532,$P286)="Local / LUPC"),INDEX(All!$L$2:$L$532,$P286),IF(INDEX(All!$D$2:$D$532,$P286)="Census",INDEX(All!$AC$2:$AC$532,$P286),""))</f>
        <v/>
      </c>
      <c r="M286" s="9" t="str">
        <f>IF(OR(INDEX(All!$D$2:$D$532,$P286)="Local",INDEX(All!$D$2:$D$532,$P286)="Local / LUPC"),INDEX(All!$M$2:$M$532,$P286),IF(INDEX(All!$D$2:$D$532,$P286)="Census",INDEX(All!$X$2:$X$532,$P286),""))</f>
        <v/>
      </c>
      <c r="N286" s="9" t="str">
        <f>IF(OR(INDEX(All!$D$2:$D$532,$P286)="Local",INDEX(All!$D$2:$D$532,$P286)="Local / LUPC"),INDEX(All!$N$2:$N$532,$P286),"")</f>
        <v/>
      </c>
      <c r="O286" s="9">
        <f>INDEX(All!$V$2:$V$532,$P286)</f>
        <v>0</v>
      </c>
      <c r="P286">
        <f>MATCH($A286&amp;"|"&amp;$B286,INDEX(All!$A$2:$A$532&amp;"|"&amp;All!$B$2:$B$532,0),0)</f>
        <v>411</v>
      </c>
    </row>
    <row r="287" spans="1:16" x14ac:dyDescent="0.2">
      <c r="A287" s="10" t="s">
        <v>491</v>
      </c>
      <c r="B287" s="11" t="s">
        <v>68</v>
      </c>
      <c r="C287" s="11">
        <f>INDEX(All!$C$2:$C$532,$P287)</f>
        <v>0</v>
      </c>
      <c r="D287" s="11" t="str">
        <f>INDEX(All!$D$2:$D$532,$P287)</f>
        <v>Not Available</v>
      </c>
      <c r="E287" s="11" t="str">
        <f>INDEX(All!$E$2:$E$532,$P287)</f>
        <v>No</v>
      </c>
      <c r="F287" s="13">
        <f>INDEX(All!$F$2:$F$532,$P287)</f>
        <v>947</v>
      </c>
      <c r="G287">
        <f>INDEX(All!$G$2:$G$532,$P287)</f>
        <v>808</v>
      </c>
      <c r="H287" s="11" t="str">
        <f>IF(OR(INDEX(All!$D$2:$D$532,$P287)="Local",INDEX(All!$D$2:$D$532,$P287)="Local / LUPC"),INDEX(All!$H$2:$H$532,$P287),"")</f>
        <v/>
      </c>
      <c r="I287" s="11" t="str">
        <f>IF(OR(INDEX(All!$D$2:$D$532,$P287)="Local",INDEX(All!$D$2:$D$532,$P287)="Local / LUPC"),INDEX(All!$I$2:$I$532,$P287),IF(INDEX(All!$D$2:$D$532,$P287)="Census",INDEX(All!$Y$2:$Y$532,$P287),""))</f>
        <v/>
      </c>
      <c r="J287" s="11" t="str">
        <f>IF(OR(INDEX(All!$D$2:$D$532,$P287)="Local",INDEX(All!$D$2:$D$532,$P287)="Local / LUPC"),INDEX(All!$J$2:$J$532,$P287),IF(INDEX(All!$D$2:$D$532,$P287)="Census",INDEX(All!$AA$2:$AA$532,$P287),""))</f>
        <v/>
      </c>
      <c r="K287" s="11" t="str">
        <f>IF(OR(INDEX(All!$D$2:$D$532,$P287)="Local",INDEX(All!$D$2:$D$532,$P287)="Local / LUPC"),INDEX(All!$K$2:$K$532,$P287),IF(INDEX(All!$D$2:$D$532,$P287)="Census",INDEX(All!$AB$2:$AB$532,$P287),""))</f>
        <v/>
      </c>
      <c r="L287" s="11" t="str">
        <f>IF(OR(INDEX(All!$D$2:$D$532,$P287)="Local",INDEX(All!$D$2:$D$532,$P287)="Local / LUPC"),INDEX(All!$L$2:$L$532,$P287),IF(INDEX(All!$D$2:$D$532,$P287)="Census",INDEX(All!$AC$2:$AC$532,$P287),""))</f>
        <v/>
      </c>
      <c r="M287" s="11" t="str">
        <f>IF(OR(INDEX(All!$D$2:$D$532,$P287)="Local",INDEX(All!$D$2:$D$532,$P287)="Local / LUPC"),INDEX(All!$M$2:$M$532,$P287),IF(INDEX(All!$D$2:$D$532,$P287)="Census",INDEX(All!$X$2:$X$532,$P287),""))</f>
        <v/>
      </c>
      <c r="N287" s="11" t="str">
        <f>IF(OR(INDEX(All!$D$2:$D$532,$P287)="Local",INDEX(All!$D$2:$D$532,$P287)="Local / LUPC"),INDEX(All!$N$2:$N$532,$P287),"")</f>
        <v/>
      </c>
      <c r="O287" s="11">
        <f>INDEX(All!$V$2:$V$532,$P287)</f>
        <v>0</v>
      </c>
      <c r="P287">
        <f>MATCH($A287&amp;"|"&amp;$B287,INDEX(All!$A$2:$A$532&amp;"|"&amp;All!$B$2:$B$532,0),0)</f>
        <v>413</v>
      </c>
    </row>
    <row r="288" spans="1:16" x14ac:dyDescent="0.2">
      <c r="A288" s="8" t="s">
        <v>499</v>
      </c>
      <c r="B288" s="9" t="s">
        <v>74</v>
      </c>
      <c r="C288" s="9">
        <f>INDEX(All!$C$2:$C$532,$P288)</f>
        <v>0</v>
      </c>
      <c r="D288" s="9" t="str">
        <f>INDEX(All!$D$2:$D$532,$P288)</f>
        <v>Not Available</v>
      </c>
      <c r="E288" s="9" t="str">
        <f>INDEX(All!$E$2:$E$532,$P288)</f>
        <v>No</v>
      </c>
      <c r="F288" s="12">
        <f>INDEX(All!$F$2:$F$532,$P288)</f>
        <v>345</v>
      </c>
      <c r="G288">
        <f>INDEX(All!$G$2:$G$532,$P288)</f>
        <v>279</v>
      </c>
      <c r="H288" s="9" t="str">
        <f>IF(OR(INDEX(All!$D$2:$D$532,$P288)="Local",INDEX(All!$D$2:$D$532,$P288)="Local / LUPC"),INDEX(All!$H$2:$H$532,$P288),"")</f>
        <v/>
      </c>
      <c r="I288" s="9" t="str">
        <f>IF(OR(INDEX(All!$D$2:$D$532,$P288)="Local",INDEX(All!$D$2:$D$532,$P288)="Local / LUPC"),INDEX(All!$I$2:$I$532,$P288),IF(INDEX(All!$D$2:$D$532,$P288)="Census",INDEX(All!$Y$2:$Y$532,$P288),""))</f>
        <v/>
      </c>
      <c r="J288" s="9" t="str">
        <f>IF(OR(INDEX(All!$D$2:$D$532,$P288)="Local",INDEX(All!$D$2:$D$532,$P288)="Local / LUPC"),INDEX(All!$J$2:$J$532,$P288),IF(INDEX(All!$D$2:$D$532,$P288)="Census",INDEX(All!$AA$2:$AA$532,$P288),""))</f>
        <v/>
      </c>
      <c r="K288" s="9" t="str">
        <f>IF(OR(INDEX(All!$D$2:$D$532,$P288)="Local",INDEX(All!$D$2:$D$532,$P288)="Local / LUPC"),INDEX(All!$K$2:$K$532,$P288),IF(INDEX(All!$D$2:$D$532,$P288)="Census",INDEX(All!$AB$2:$AB$532,$P288),""))</f>
        <v/>
      </c>
      <c r="L288" s="9" t="str">
        <f>IF(OR(INDEX(All!$D$2:$D$532,$P288)="Local",INDEX(All!$D$2:$D$532,$P288)="Local / LUPC"),INDEX(All!$L$2:$L$532,$P288),IF(INDEX(All!$D$2:$D$532,$P288)="Census",INDEX(All!$AC$2:$AC$532,$P288),""))</f>
        <v/>
      </c>
      <c r="M288" s="9" t="str">
        <f>IF(OR(INDEX(All!$D$2:$D$532,$P288)="Local",INDEX(All!$D$2:$D$532,$P288)="Local / LUPC"),INDEX(All!$M$2:$M$532,$P288),IF(INDEX(All!$D$2:$D$532,$P288)="Census",INDEX(All!$X$2:$X$532,$P288),""))</f>
        <v/>
      </c>
      <c r="N288" s="9" t="str">
        <f>IF(OR(INDEX(All!$D$2:$D$532,$P288)="Local",INDEX(All!$D$2:$D$532,$P288)="Local / LUPC"),INDEX(All!$N$2:$N$532,$P288),"")</f>
        <v/>
      </c>
      <c r="O288" s="9">
        <f>INDEX(All!$V$2:$V$532,$P288)</f>
        <v>0</v>
      </c>
      <c r="P288">
        <f>MATCH($A288&amp;"|"&amp;$B288,INDEX(All!$A$2:$A$532&amp;"|"&amp;All!$B$2:$B$532,0),0)</f>
        <v>421</v>
      </c>
    </row>
    <row r="289" spans="1:16" x14ac:dyDescent="0.2">
      <c r="A289" s="10" t="s">
        <v>500</v>
      </c>
      <c r="B289" s="11" t="s">
        <v>68</v>
      </c>
      <c r="C289" s="11">
        <f>INDEX(All!$C$2:$C$532,$P289)</f>
        <v>0</v>
      </c>
      <c r="D289" s="11" t="str">
        <f>INDEX(All!$D$2:$D$532,$P289)</f>
        <v>Not Available</v>
      </c>
      <c r="E289" s="11" t="str">
        <f>INDEX(All!$E$2:$E$532,$P289)</f>
        <v>No</v>
      </c>
      <c r="F289" s="13">
        <f>INDEX(All!$F$2:$F$532,$P289)</f>
        <v>767</v>
      </c>
      <c r="G289">
        <f>INDEX(All!$G$2:$G$532,$P289)</f>
        <v>578</v>
      </c>
      <c r="H289" s="11" t="str">
        <f>IF(OR(INDEX(All!$D$2:$D$532,$P289)="Local",INDEX(All!$D$2:$D$532,$P289)="Local / LUPC"),INDEX(All!$H$2:$H$532,$P289),"")</f>
        <v/>
      </c>
      <c r="I289" s="11" t="str">
        <f>IF(OR(INDEX(All!$D$2:$D$532,$P289)="Local",INDEX(All!$D$2:$D$532,$P289)="Local / LUPC"),INDEX(All!$I$2:$I$532,$P289),IF(INDEX(All!$D$2:$D$532,$P289)="Census",INDEX(All!$Y$2:$Y$532,$P289),""))</f>
        <v/>
      </c>
      <c r="J289" s="11" t="str">
        <f>IF(OR(INDEX(All!$D$2:$D$532,$P289)="Local",INDEX(All!$D$2:$D$532,$P289)="Local / LUPC"),INDEX(All!$J$2:$J$532,$P289),IF(INDEX(All!$D$2:$D$532,$P289)="Census",INDEX(All!$AA$2:$AA$532,$P289),""))</f>
        <v/>
      </c>
      <c r="K289" s="11" t="str">
        <f>IF(OR(INDEX(All!$D$2:$D$532,$P289)="Local",INDEX(All!$D$2:$D$532,$P289)="Local / LUPC"),INDEX(All!$K$2:$K$532,$P289),IF(INDEX(All!$D$2:$D$532,$P289)="Census",INDEX(All!$AB$2:$AB$532,$P289),""))</f>
        <v/>
      </c>
      <c r="L289" s="11" t="str">
        <f>IF(OR(INDEX(All!$D$2:$D$532,$P289)="Local",INDEX(All!$D$2:$D$532,$P289)="Local / LUPC"),INDEX(All!$L$2:$L$532,$P289),IF(INDEX(All!$D$2:$D$532,$P289)="Census",INDEX(All!$AC$2:$AC$532,$P289),""))</f>
        <v/>
      </c>
      <c r="M289" s="11" t="str">
        <f>IF(OR(INDEX(All!$D$2:$D$532,$P289)="Local",INDEX(All!$D$2:$D$532,$P289)="Local / LUPC"),INDEX(All!$M$2:$M$532,$P289),IF(INDEX(All!$D$2:$D$532,$P289)="Census",INDEX(All!$X$2:$X$532,$P289),""))</f>
        <v/>
      </c>
      <c r="N289" s="11" t="str">
        <f>IF(OR(INDEX(All!$D$2:$D$532,$P289)="Local",INDEX(All!$D$2:$D$532,$P289)="Local / LUPC"),INDEX(All!$N$2:$N$532,$P289),"")</f>
        <v/>
      </c>
      <c r="O289" s="11">
        <f>INDEX(All!$V$2:$V$532,$P289)</f>
        <v>0</v>
      </c>
      <c r="P289">
        <f>MATCH($A289&amp;"|"&amp;$B289,INDEX(All!$A$2:$A$532&amp;"|"&amp;All!$B$2:$B$532,0),0)</f>
        <v>422</v>
      </c>
    </row>
    <row r="290" spans="1:16" x14ac:dyDescent="0.2">
      <c r="A290" s="8" t="s">
        <v>502</v>
      </c>
      <c r="B290" s="9" t="s">
        <v>70</v>
      </c>
      <c r="C290" s="9">
        <f>INDEX(All!$C$2:$C$532,$P290)</f>
        <v>0</v>
      </c>
      <c r="D290" s="9" t="str">
        <f>INDEX(All!$D$2:$D$532,$P290)</f>
        <v>Not Available</v>
      </c>
      <c r="E290" s="9" t="str">
        <f>INDEX(All!$E$2:$E$532,$P290)</f>
        <v>No</v>
      </c>
      <c r="F290" s="12">
        <f>INDEX(All!$F$2:$F$532,$P290)</f>
        <v>1069</v>
      </c>
      <c r="G290">
        <f>INDEX(All!$G$2:$G$532,$P290)</f>
        <v>1140</v>
      </c>
      <c r="H290" s="9" t="str">
        <f>IF(OR(INDEX(All!$D$2:$D$532,$P290)="Local",INDEX(All!$D$2:$D$532,$P290)="Local / LUPC"),INDEX(All!$H$2:$H$532,$P290),"")</f>
        <v/>
      </c>
      <c r="I290" s="9" t="str">
        <f>IF(OR(INDEX(All!$D$2:$D$532,$P290)="Local",INDEX(All!$D$2:$D$532,$P290)="Local / LUPC"),INDEX(All!$I$2:$I$532,$P290),IF(INDEX(All!$D$2:$D$532,$P290)="Census",INDEX(All!$Y$2:$Y$532,$P290),""))</f>
        <v/>
      </c>
      <c r="J290" s="9" t="str">
        <f>IF(OR(INDEX(All!$D$2:$D$532,$P290)="Local",INDEX(All!$D$2:$D$532,$P290)="Local / LUPC"),INDEX(All!$J$2:$J$532,$P290),IF(INDEX(All!$D$2:$D$532,$P290)="Census",INDEX(All!$AA$2:$AA$532,$P290),""))</f>
        <v/>
      </c>
      <c r="K290" s="9" t="str">
        <f>IF(OR(INDEX(All!$D$2:$D$532,$P290)="Local",INDEX(All!$D$2:$D$532,$P290)="Local / LUPC"),INDEX(All!$K$2:$K$532,$P290),IF(INDEX(All!$D$2:$D$532,$P290)="Census",INDEX(All!$AB$2:$AB$532,$P290),""))</f>
        <v/>
      </c>
      <c r="L290" s="9" t="str">
        <f>IF(OR(INDEX(All!$D$2:$D$532,$P290)="Local",INDEX(All!$D$2:$D$532,$P290)="Local / LUPC"),INDEX(All!$L$2:$L$532,$P290),IF(INDEX(All!$D$2:$D$532,$P290)="Census",INDEX(All!$AC$2:$AC$532,$P290),""))</f>
        <v/>
      </c>
      <c r="M290" s="9" t="str">
        <f>IF(OR(INDEX(All!$D$2:$D$532,$P290)="Local",INDEX(All!$D$2:$D$532,$P290)="Local / LUPC"),INDEX(All!$M$2:$M$532,$P290),IF(INDEX(All!$D$2:$D$532,$P290)="Census",INDEX(All!$X$2:$X$532,$P290),""))</f>
        <v/>
      </c>
      <c r="N290" s="9" t="str">
        <f>IF(OR(INDEX(All!$D$2:$D$532,$P290)="Local",INDEX(All!$D$2:$D$532,$P290)="Local / LUPC"),INDEX(All!$N$2:$N$532,$P290),"")</f>
        <v/>
      </c>
      <c r="O290" s="9">
        <f>INDEX(All!$V$2:$V$532,$P290)</f>
        <v>0</v>
      </c>
      <c r="P290">
        <f>MATCH($A290&amp;"|"&amp;$B290,INDEX(All!$A$2:$A$532&amp;"|"&amp;All!$B$2:$B$532,0),0)</f>
        <v>424</v>
      </c>
    </row>
    <row r="291" spans="1:16" x14ac:dyDescent="0.2">
      <c r="A291" s="10" t="s">
        <v>503</v>
      </c>
      <c r="B291" s="11" t="s">
        <v>100</v>
      </c>
      <c r="C291" s="11">
        <f>INDEX(All!$C$2:$C$532,$P291)</f>
        <v>0</v>
      </c>
      <c r="D291" s="11" t="str">
        <f>INDEX(All!$D$2:$D$532,$P291)</f>
        <v>Not Available</v>
      </c>
      <c r="E291" s="11" t="str">
        <f>INDEX(All!$E$2:$E$532,$P291)</f>
        <v>No</v>
      </c>
      <c r="F291" s="13">
        <f>INDEX(All!$F$2:$F$532,$P291)</f>
        <v>120</v>
      </c>
      <c r="G291">
        <f>INDEX(All!$G$2:$G$532,$P291)</f>
        <v>60</v>
      </c>
      <c r="H291" s="11" t="str">
        <f>IF(OR(INDEX(All!$D$2:$D$532,$P291)="Local",INDEX(All!$D$2:$D$532,$P291)="Local / LUPC"),INDEX(All!$H$2:$H$532,$P291),"")</f>
        <v/>
      </c>
      <c r="I291" s="11" t="str">
        <f>IF(OR(INDEX(All!$D$2:$D$532,$P291)="Local",INDEX(All!$D$2:$D$532,$P291)="Local / LUPC"),INDEX(All!$I$2:$I$532,$P291),IF(INDEX(All!$D$2:$D$532,$P291)="Census",INDEX(All!$Y$2:$Y$532,$P291),""))</f>
        <v/>
      </c>
      <c r="J291" s="11" t="str">
        <f>IF(OR(INDEX(All!$D$2:$D$532,$P291)="Local",INDEX(All!$D$2:$D$532,$P291)="Local / LUPC"),INDEX(All!$J$2:$J$532,$P291),IF(INDEX(All!$D$2:$D$532,$P291)="Census",INDEX(All!$AA$2:$AA$532,$P291),""))</f>
        <v/>
      </c>
      <c r="K291" s="11" t="str">
        <f>IF(OR(INDEX(All!$D$2:$D$532,$P291)="Local",INDEX(All!$D$2:$D$532,$P291)="Local / LUPC"),INDEX(All!$K$2:$K$532,$P291),IF(INDEX(All!$D$2:$D$532,$P291)="Census",INDEX(All!$AB$2:$AB$532,$P291),""))</f>
        <v/>
      </c>
      <c r="L291" s="11" t="str">
        <f>IF(OR(INDEX(All!$D$2:$D$532,$P291)="Local",INDEX(All!$D$2:$D$532,$P291)="Local / LUPC"),INDEX(All!$L$2:$L$532,$P291),IF(INDEX(All!$D$2:$D$532,$P291)="Census",INDEX(All!$AC$2:$AC$532,$P291),""))</f>
        <v/>
      </c>
      <c r="M291" s="11" t="str">
        <f>IF(OR(INDEX(All!$D$2:$D$532,$P291)="Local",INDEX(All!$D$2:$D$532,$P291)="Local / LUPC"),INDEX(All!$M$2:$M$532,$P291),IF(INDEX(All!$D$2:$D$532,$P291)="Census",INDEX(All!$X$2:$X$532,$P291),""))</f>
        <v/>
      </c>
      <c r="N291" s="11" t="str">
        <f>IF(OR(INDEX(All!$D$2:$D$532,$P291)="Local",INDEX(All!$D$2:$D$532,$P291)="Local / LUPC"),INDEX(All!$N$2:$N$532,$P291),"")</f>
        <v/>
      </c>
      <c r="O291" s="11">
        <f>INDEX(All!$V$2:$V$532,$P291)</f>
        <v>0</v>
      </c>
      <c r="P291">
        <f>MATCH($A291&amp;"|"&amp;$B291,INDEX(All!$A$2:$A$532&amp;"|"&amp;All!$B$2:$B$532,0),0)</f>
        <v>425</v>
      </c>
    </row>
    <row r="292" spans="1:16" x14ac:dyDescent="0.2">
      <c r="A292" s="8" t="s">
        <v>504</v>
      </c>
      <c r="B292" s="9" t="s">
        <v>77</v>
      </c>
      <c r="C292" s="9">
        <f>INDEX(All!$C$2:$C$532,$P292)</f>
        <v>0</v>
      </c>
      <c r="D292" s="9" t="str">
        <f>INDEX(All!$D$2:$D$532,$P292)</f>
        <v>Not Available</v>
      </c>
      <c r="E292" s="9" t="str">
        <f>INDEX(All!$E$2:$E$532,$P292)</f>
        <v>No</v>
      </c>
      <c r="F292" s="12">
        <f>INDEX(All!$F$2:$F$532,$P292)</f>
        <v>561</v>
      </c>
      <c r="G292">
        <f>INDEX(All!$G$2:$G$532,$P292)</f>
        <v>595</v>
      </c>
      <c r="H292" s="9" t="str">
        <f>IF(OR(INDEX(All!$D$2:$D$532,$P292)="Local",INDEX(All!$D$2:$D$532,$P292)="Local / LUPC"),INDEX(All!$H$2:$H$532,$P292),"")</f>
        <v/>
      </c>
      <c r="I292" s="9" t="str">
        <f>IF(OR(INDEX(All!$D$2:$D$532,$P292)="Local",INDEX(All!$D$2:$D$532,$P292)="Local / LUPC"),INDEX(All!$I$2:$I$532,$P292),IF(INDEX(All!$D$2:$D$532,$P292)="Census",INDEX(All!$Y$2:$Y$532,$P292),""))</f>
        <v/>
      </c>
      <c r="J292" s="9" t="str">
        <f>IF(OR(INDEX(All!$D$2:$D$532,$P292)="Local",INDEX(All!$D$2:$D$532,$P292)="Local / LUPC"),INDEX(All!$J$2:$J$532,$P292),IF(INDEX(All!$D$2:$D$532,$P292)="Census",INDEX(All!$AA$2:$AA$532,$P292),""))</f>
        <v/>
      </c>
      <c r="K292" s="9" t="str">
        <f>IF(OR(INDEX(All!$D$2:$D$532,$P292)="Local",INDEX(All!$D$2:$D$532,$P292)="Local / LUPC"),INDEX(All!$K$2:$K$532,$P292),IF(INDEX(All!$D$2:$D$532,$P292)="Census",INDEX(All!$AB$2:$AB$532,$P292),""))</f>
        <v/>
      </c>
      <c r="L292" s="9" t="str">
        <f>IF(OR(INDEX(All!$D$2:$D$532,$P292)="Local",INDEX(All!$D$2:$D$532,$P292)="Local / LUPC"),INDEX(All!$L$2:$L$532,$P292),IF(INDEX(All!$D$2:$D$532,$P292)="Census",INDEX(All!$AC$2:$AC$532,$P292),""))</f>
        <v/>
      </c>
      <c r="M292" s="9" t="str">
        <f>IF(OR(INDEX(All!$D$2:$D$532,$P292)="Local",INDEX(All!$D$2:$D$532,$P292)="Local / LUPC"),INDEX(All!$M$2:$M$532,$P292),IF(INDEX(All!$D$2:$D$532,$P292)="Census",INDEX(All!$X$2:$X$532,$P292),""))</f>
        <v/>
      </c>
      <c r="N292" s="9" t="str">
        <f>IF(OR(INDEX(All!$D$2:$D$532,$P292)="Local",INDEX(All!$D$2:$D$532,$P292)="Local / LUPC"),INDEX(All!$N$2:$N$532,$P292),"")</f>
        <v/>
      </c>
      <c r="O292" s="9">
        <f>INDEX(All!$V$2:$V$532,$P292)</f>
        <v>0</v>
      </c>
      <c r="P292">
        <f>MATCH($A292&amp;"|"&amp;$B292,INDEX(All!$A$2:$A$532&amp;"|"&amp;All!$B$2:$B$532,0),0)</f>
        <v>426</v>
      </c>
    </row>
    <row r="293" spans="1:16" x14ac:dyDescent="0.2">
      <c r="A293" s="10" t="s">
        <v>507</v>
      </c>
      <c r="B293" s="11" t="s">
        <v>55</v>
      </c>
      <c r="C293" s="11">
        <f>INDEX(All!$C$2:$C$532,$P293)</f>
        <v>0</v>
      </c>
      <c r="D293" s="11" t="str">
        <f>INDEX(All!$D$2:$D$532,$P293)</f>
        <v>Not Available</v>
      </c>
      <c r="E293" s="11" t="str">
        <f>INDEX(All!$E$2:$E$532,$P293)</f>
        <v>No</v>
      </c>
      <c r="F293" s="13">
        <f>INDEX(All!$F$2:$F$532,$P293)</f>
        <v>437</v>
      </c>
      <c r="G293">
        <f>INDEX(All!$G$2:$G$532,$P293)</f>
        <v>497</v>
      </c>
      <c r="H293" s="11" t="str">
        <f>IF(OR(INDEX(All!$D$2:$D$532,$P293)="Local",INDEX(All!$D$2:$D$532,$P293)="Local / LUPC"),INDEX(All!$H$2:$H$532,$P293),"")</f>
        <v/>
      </c>
      <c r="I293" s="11" t="str">
        <f>IF(OR(INDEX(All!$D$2:$D$532,$P293)="Local",INDEX(All!$D$2:$D$532,$P293)="Local / LUPC"),INDEX(All!$I$2:$I$532,$P293),IF(INDEX(All!$D$2:$D$532,$P293)="Census",INDEX(All!$Y$2:$Y$532,$P293),""))</f>
        <v/>
      </c>
      <c r="J293" s="11" t="str">
        <f>IF(OR(INDEX(All!$D$2:$D$532,$P293)="Local",INDEX(All!$D$2:$D$532,$P293)="Local / LUPC"),INDEX(All!$J$2:$J$532,$P293),IF(INDEX(All!$D$2:$D$532,$P293)="Census",INDEX(All!$AA$2:$AA$532,$P293),""))</f>
        <v/>
      </c>
      <c r="K293" s="11" t="str">
        <f>IF(OR(INDEX(All!$D$2:$D$532,$P293)="Local",INDEX(All!$D$2:$D$532,$P293)="Local / LUPC"),INDEX(All!$K$2:$K$532,$P293),IF(INDEX(All!$D$2:$D$532,$P293)="Census",INDEX(All!$AB$2:$AB$532,$P293),""))</f>
        <v/>
      </c>
      <c r="L293" s="11" t="str">
        <f>IF(OR(INDEX(All!$D$2:$D$532,$P293)="Local",INDEX(All!$D$2:$D$532,$P293)="Local / LUPC"),INDEX(All!$L$2:$L$532,$P293),IF(INDEX(All!$D$2:$D$532,$P293)="Census",INDEX(All!$AC$2:$AC$532,$P293),""))</f>
        <v/>
      </c>
      <c r="M293" s="11" t="str">
        <f>IF(OR(INDEX(All!$D$2:$D$532,$P293)="Local",INDEX(All!$D$2:$D$532,$P293)="Local / LUPC"),INDEX(All!$M$2:$M$532,$P293),IF(INDEX(All!$D$2:$D$532,$P293)="Census",INDEX(All!$X$2:$X$532,$P293),""))</f>
        <v/>
      </c>
      <c r="N293" s="11" t="str">
        <f>IF(OR(INDEX(All!$D$2:$D$532,$P293)="Local",INDEX(All!$D$2:$D$532,$P293)="Local / LUPC"),INDEX(All!$N$2:$N$532,$P293),"")</f>
        <v/>
      </c>
      <c r="O293" s="11">
        <f>INDEX(All!$V$2:$V$532,$P293)</f>
        <v>0</v>
      </c>
      <c r="P293">
        <f>MATCH($A293&amp;"|"&amp;$B293,INDEX(All!$A$2:$A$532&amp;"|"&amp;All!$B$2:$B$532,0),0)</f>
        <v>429</v>
      </c>
    </row>
    <row r="294" spans="1:16" x14ac:dyDescent="0.2">
      <c r="A294" s="8" t="s">
        <v>511</v>
      </c>
      <c r="B294" s="9" t="s">
        <v>68</v>
      </c>
      <c r="C294" s="9">
        <f>INDEX(All!$C$2:$C$532,$P294)</f>
        <v>0</v>
      </c>
      <c r="D294" s="9" t="str">
        <f>INDEX(All!$D$2:$D$532,$P294)</f>
        <v>Not Available</v>
      </c>
      <c r="E294" s="9" t="str">
        <f>INDEX(All!$E$2:$E$532,$P294)</f>
        <v>No</v>
      </c>
      <c r="F294" s="12">
        <f>INDEX(All!$F$2:$F$532,$P294)</f>
        <v>751</v>
      </c>
      <c r="G294">
        <f>INDEX(All!$G$2:$G$532,$P294)</f>
        <v>697</v>
      </c>
      <c r="H294" s="9" t="str">
        <f>IF(OR(INDEX(All!$D$2:$D$532,$P294)="Local",INDEX(All!$D$2:$D$532,$P294)="Local / LUPC"),INDEX(All!$H$2:$H$532,$P294),"")</f>
        <v/>
      </c>
      <c r="I294" s="9" t="str">
        <f>IF(OR(INDEX(All!$D$2:$D$532,$P294)="Local",INDEX(All!$D$2:$D$532,$P294)="Local / LUPC"),INDEX(All!$I$2:$I$532,$P294),IF(INDEX(All!$D$2:$D$532,$P294)="Census",INDEX(All!$Y$2:$Y$532,$P294),""))</f>
        <v/>
      </c>
      <c r="J294" s="9" t="str">
        <f>IF(OR(INDEX(All!$D$2:$D$532,$P294)="Local",INDEX(All!$D$2:$D$532,$P294)="Local / LUPC"),INDEX(All!$J$2:$J$532,$P294),IF(INDEX(All!$D$2:$D$532,$P294)="Census",INDEX(All!$AA$2:$AA$532,$P294),""))</f>
        <v/>
      </c>
      <c r="K294" s="9" t="str">
        <f>IF(OR(INDEX(All!$D$2:$D$532,$P294)="Local",INDEX(All!$D$2:$D$532,$P294)="Local / LUPC"),INDEX(All!$K$2:$K$532,$P294),IF(INDEX(All!$D$2:$D$532,$P294)="Census",INDEX(All!$AB$2:$AB$532,$P294),""))</f>
        <v/>
      </c>
      <c r="L294" s="9" t="str">
        <f>IF(OR(INDEX(All!$D$2:$D$532,$P294)="Local",INDEX(All!$D$2:$D$532,$P294)="Local / LUPC"),INDEX(All!$L$2:$L$532,$P294),IF(INDEX(All!$D$2:$D$532,$P294)="Census",INDEX(All!$AC$2:$AC$532,$P294),""))</f>
        <v/>
      </c>
      <c r="M294" s="9" t="str">
        <f>IF(OR(INDEX(All!$D$2:$D$532,$P294)="Local",INDEX(All!$D$2:$D$532,$P294)="Local / LUPC"),INDEX(All!$M$2:$M$532,$P294),IF(INDEX(All!$D$2:$D$532,$P294)="Census",INDEX(All!$X$2:$X$532,$P294),""))</f>
        <v/>
      </c>
      <c r="N294" s="9" t="str">
        <f>IF(OR(INDEX(All!$D$2:$D$532,$P294)="Local",INDEX(All!$D$2:$D$532,$P294)="Local / LUPC"),INDEX(All!$N$2:$N$532,$P294),"")</f>
        <v/>
      </c>
      <c r="O294" s="9">
        <f>INDEX(All!$V$2:$V$532,$P294)</f>
        <v>0</v>
      </c>
      <c r="P294">
        <f>MATCH($A294&amp;"|"&amp;$B294,INDEX(All!$A$2:$A$532&amp;"|"&amp;All!$B$2:$B$532,0),0)</f>
        <v>433</v>
      </c>
    </row>
    <row r="295" spans="1:16" x14ac:dyDescent="0.2">
      <c r="A295" s="10" t="s">
        <v>516</v>
      </c>
      <c r="B295" s="11" t="s">
        <v>68</v>
      </c>
      <c r="C295" s="11">
        <f>INDEX(All!$C$2:$C$532,$P295)</f>
        <v>0</v>
      </c>
      <c r="D295" s="11" t="str">
        <f>INDEX(All!$D$2:$D$532,$P295)</f>
        <v>Not Available</v>
      </c>
      <c r="E295" s="11" t="str">
        <f>INDEX(All!$E$2:$E$532,$P295)</f>
        <v>No</v>
      </c>
      <c r="F295" s="13">
        <f>INDEX(All!$F$2:$F$532,$P295)</f>
        <v>180</v>
      </c>
      <c r="G295">
        <f>INDEX(All!$G$2:$G$532,$P295)</f>
        <v>263</v>
      </c>
      <c r="H295" s="11" t="str">
        <f>IF(OR(INDEX(All!$D$2:$D$532,$P295)="Local",INDEX(All!$D$2:$D$532,$P295)="Local / LUPC"),INDEX(All!$H$2:$H$532,$P295),"")</f>
        <v/>
      </c>
      <c r="I295" s="11" t="str">
        <f>IF(OR(INDEX(All!$D$2:$D$532,$P295)="Local",INDEX(All!$D$2:$D$532,$P295)="Local / LUPC"),INDEX(All!$I$2:$I$532,$P295),IF(INDEX(All!$D$2:$D$532,$P295)="Census",INDEX(All!$Y$2:$Y$532,$P295),""))</f>
        <v/>
      </c>
      <c r="J295" s="11" t="str">
        <f>IF(OR(INDEX(All!$D$2:$D$532,$P295)="Local",INDEX(All!$D$2:$D$532,$P295)="Local / LUPC"),INDEX(All!$J$2:$J$532,$P295),IF(INDEX(All!$D$2:$D$532,$P295)="Census",INDEX(All!$AA$2:$AA$532,$P295),""))</f>
        <v/>
      </c>
      <c r="K295" s="11" t="str">
        <f>IF(OR(INDEX(All!$D$2:$D$532,$P295)="Local",INDEX(All!$D$2:$D$532,$P295)="Local / LUPC"),INDEX(All!$K$2:$K$532,$P295),IF(INDEX(All!$D$2:$D$532,$P295)="Census",INDEX(All!$AB$2:$AB$532,$P295),""))</f>
        <v/>
      </c>
      <c r="L295" s="11" t="str">
        <f>IF(OR(INDEX(All!$D$2:$D$532,$P295)="Local",INDEX(All!$D$2:$D$532,$P295)="Local / LUPC"),INDEX(All!$L$2:$L$532,$P295),IF(INDEX(All!$D$2:$D$532,$P295)="Census",INDEX(All!$AC$2:$AC$532,$P295),""))</f>
        <v/>
      </c>
      <c r="M295" s="11" t="str">
        <f>IF(OR(INDEX(All!$D$2:$D$532,$P295)="Local",INDEX(All!$D$2:$D$532,$P295)="Local / LUPC"),INDEX(All!$M$2:$M$532,$P295),IF(INDEX(All!$D$2:$D$532,$P295)="Census",INDEX(All!$X$2:$X$532,$P295),""))</f>
        <v/>
      </c>
      <c r="N295" s="11" t="str">
        <f>IF(OR(INDEX(All!$D$2:$D$532,$P295)="Local",INDEX(All!$D$2:$D$532,$P295)="Local / LUPC"),INDEX(All!$N$2:$N$532,$P295),"")</f>
        <v/>
      </c>
      <c r="O295" s="11">
        <f>INDEX(All!$V$2:$V$532,$P295)</f>
        <v>0</v>
      </c>
      <c r="P295">
        <f>MATCH($A295&amp;"|"&amp;$B295,INDEX(All!$A$2:$A$532&amp;"|"&amp;All!$B$2:$B$532,0),0)</f>
        <v>438</v>
      </c>
    </row>
    <row r="296" spans="1:16" x14ac:dyDescent="0.2">
      <c r="A296" s="8" t="s">
        <v>522</v>
      </c>
      <c r="B296" s="9" t="s">
        <v>68</v>
      </c>
      <c r="C296" s="9">
        <f>INDEX(All!$C$2:$C$532,$P296)</f>
        <v>0</v>
      </c>
      <c r="D296" s="9" t="str">
        <f>INDEX(All!$D$2:$D$532,$P296)</f>
        <v>Not Available</v>
      </c>
      <c r="E296" s="9" t="str">
        <f>INDEX(All!$E$2:$E$532,$P296)</f>
        <v>No</v>
      </c>
      <c r="F296" s="12">
        <f>INDEX(All!$F$2:$F$532,$P296)</f>
        <v>222</v>
      </c>
      <c r="G296">
        <f>INDEX(All!$G$2:$G$532,$P296)</f>
        <v>247</v>
      </c>
      <c r="H296" s="9" t="str">
        <f>IF(OR(INDEX(All!$D$2:$D$532,$P296)="Local",INDEX(All!$D$2:$D$532,$P296)="Local / LUPC"),INDEX(All!$H$2:$H$532,$P296),"")</f>
        <v/>
      </c>
      <c r="I296" s="9" t="str">
        <f>IF(OR(INDEX(All!$D$2:$D$532,$P296)="Local",INDEX(All!$D$2:$D$532,$P296)="Local / LUPC"),INDEX(All!$I$2:$I$532,$P296),IF(INDEX(All!$D$2:$D$532,$P296)="Census",INDEX(All!$Y$2:$Y$532,$P296),""))</f>
        <v/>
      </c>
      <c r="J296" s="9" t="str">
        <f>IF(OR(INDEX(All!$D$2:$D$532,$P296)="Local",INDEX(All!$D$2:$D$532,$P296)="Local / LUPC"),INDEX(All!$J$2:$J$532,$P296),IF(INDEX(All!$D$2:$D$532,$P296)="Census",INDEX(All!$AA$2:$AA$532,$P296),""))</f>
        <v/>
      </c>
      <c r="K296" s="9" t="str">
        <f>IF(OR(INDEX(All!$D$2:$D$532,$P296)="Local",INDEX(All!$D$2:$D$532,$P296)="Local / LUPC"),INDEX(All!$K$2:$K$532,$P296),IF(INDEX(All!$D$2:$D$532,$P296)="Census",INDEX(All!$AB$2:$AB$532,$P296),""))</f>
        <v/>
      </c>
      <c r="L296" s="9" t="str">
        <f>IF(OR(INDEX(All!$D$2:$D$532,$P296)="Local",INDEX(All!$D$2:$D$532,$P296)="Local / LUPC"),INDEX(All!$L$2:$L$532,$P296),IF(INDEX(All!$D$2:$D$532,$P296)="Census",INDEX(All!$AC$2:$AC$532,$P296),""))</f>
        <v/>
      </c>
      <c r="M296" s="9" t="str">
        <f>IF(OR(INDEX(All!$D$2:$D$532,$P296)="Local",INDEX(All!$D$2:$D$532,$P296)="Local / LUPC"),INDEX(All!$M$2:$M$532,$P296),IF(INDEX(All!$D$2:$D$532,$P296)="Census",INDEX(All!$X$2:$X$532,$P296),""))</f>
        <v/>
      </c>
      <c r="N296" s="9" t="str">
        <f>IF(OR(INDEX(All!$D$2:$D$532,$P296)="Local",INDEX(All!$D$2:$D$532,$P296)="Local / LUPC"),INDEX(All!$N$2:$N$532,$P296),"")</f>
        <v/>
      </c>
      <c r="O296" s="9">
        <f>INDEX(All!$V$2:$V$532,$P296)</f>
        <v>0</v>
      </c>
      <c r="P296">
        <f>MATCH($A296&amp;"|"&amp;$B296,INDEX(All!$A$2:$A$532&amp;"|"&amp;All!$B$2:$B$532,0),0)</f>
        <v>444</v>
      </c>
    </row>
    <row r="297" spans="1:16" x14ac:dyDescent="0.2">
      <c r="A297" s="10" t="s">
        <v>527</v>
      </c>
      <c r="B297" s="11" t="s">
        <v>100</v>
      </c>
      <c r="C297" s="11">
        <f>INDEX(All!$C$2:$C$532,$P297)</f>
        <v>0</v>
      </c>
      <c r="D297" s="11" t="str">
        <f>INDEX(All!$D$2:$D$532,$P297)</f>
        <v>Not Available</v>
      </c>
      <c r="E297" s="11" t="str">
        <f>INDEX(All!$E$2:$E$532,$P297)</f>
        <v>No</v>
      </c>
      <c r="F297" s="13">
        <f>INDEX(All!$F$2:$F$532,$P297)</f>
        <v>1249</v>
      </c>
      <c r="G297">
        <f>INDEX(All!$G$2:$G$532,$P297)</f>
        <v>1131</v>
      </c>
      <c r="H297" s="11" t="str">
        <f>IF(OR(INDEX(All!$D$2:$D$532,$P297)="Local",INDEX(All!$D$2:$D$532,$P297)="Local / LUPC"),INDEX(All!$H$2:$H$532,$P297),"")</f>
        <v/>
      </c>
      <c r="I297" s="11" t="str">
        <f>IF(OR(INDEX(All!$D$2:$D$532,$P297)="Local",INDEX(All!$D$2:$D$532,$P297)="Local / LUPC"),INDEX(All!$I$2:$I$532,$P297),IF(INDEX(All!$D$2:$D$532,$P297)="Census",INDEX(All!$Y$2:$Y$532,$P297),""))</f>
        <v/>
      </c>
      <c r="J297" s="11" t="str">
        <f>IF(OR(INDEX(All!$D$2:$D$532,$P297)="Local",INDEX(All!$D$2:$D$532,$P297)="Local / LUPC"),INDEX(All!$J$2:$J$532,$P297),IF(INDEX(All!$D$2:$D$532,$P297)="Census",INDEX(All!$AA$2:$AA$532,$P297),""))</f>
        <v/>
      </c>
      <c r="K297" s="11" t="str">
        <f>IF(OR(INDEX(All!$D$2:$D$532,$P297)="Local",INDEX(All!$D$2:$D$532,$P297)="Local / LUPC"),INDEX(All!$K$2:$K$532,$P297),IF(INDEX(All!$D$2:$D$532,$P297)="Census",INDEX(All!$AB$2:$AB$532,$P297),""))</f>
        <v/>
      </c>
      <c r="L297" s="11" t="str">
        <f>IF(OR(INDEX(All!$D$2:$D$532,$P297)="Local",INDEX(All!$D$2:$D$532,$P297)="Local / LUPC"),INDEX(All!$L$2:$L$532,$P297),IF(INDEX(All!$D$2:$D$532,$P297)="Census",INDEX(All!$AC$2:$AC$532,$P297),""))</f>
        <v/>
      </c>
      <c r="M297" s="11" t="str">
        <f>IF(OR(INDEX(All!$D$2:$D$532,$P297)="Local",INDEX(All!$D$2:$D$532,$P297)="Local / LUPC"),INDEX(All!$M$2:$M$532,$P297),IF(INDEX(All!$D$2:$D$532,$P297)="Census",INDEX(All!$X$2:$X$532,$P297),""))</f>
        <v/>
      </c>
      <c r="N297" s="11" t="str">
        <f>IF(OR(INDEX(All!$D$2:$D$532,$P297)="Local",INDEX(All!$D$2:$D$532,$P297)="Local / LUPC"),INDEX(All!$N$2:$N$532,$P297),"")</f>
        <v/>
      </c>
      <c r="O297" s="11">
        <f>INDEX(All!$V$2:$V$532,$P297)</f>
        <v>0</v>
      </c>
      <c r="P297">
        <f>MATCH($A297&amp;"|"&amp;$B297,INDEX(All!$A$2:$A$532&amp;"|"&amp;All!$B$2:$B$532,0),0)</f>
        <v>449</v>
      </c>
    </row>
    <row r="298" spans="1:16" x14ac:dyDescent="0.2">
      <c r="A298" s="8" t="s">
        <v>531</v>
      </c>
      <c r="B298" s="9" t="s">
        <v>74</v>
      </c>
      <c r="C298" s="9">
        <f>INDEX(All!$C$2:$C$532,$P298)</f>
        <v>0</v>
      </c>
      <c r="D298" s="9" t="str">
        <f>INDEX(All!$D$2:$D$532,$P298)</f>
        <v>Not Available</v>
      </c>
      <c r="E298" s="9" t="str">
        <f>INDEX(All!$E$2:$E$532,$P298)</f>
        <v>No</v>
      </c>
      <c r="F298" s="12">
        <f>INDEX(All!$F$2:$F$532,$P298)</f>
        <v>438</v>
      </c>
      <c r="G298">
        <f>INDEX(All!$G$2:$G$532,$P298)</f>
        <v>357</v>
      </c>
      <c r="H298" s="9" t="str">
        <f>IF(OR(INDEX(All!$D$2:$D$532,$P298)="Local",INDEX(All!$D$2:$D$532,$P298)="Local / LUPC"),INDEX(All!$H$2:$H$532,$P298),"")</f>
        <v/>
      </c>
      <c r="I298" s="9" t="str">
        <f>IF(OR(INDEX(All!$D$2:$D$532,$P298)="Local",INDEX(All!$D$2:$D$532,$P298)="Local / LUPC"),INDEX(All!$I$2:$I$532,$P298),IF(INDEX(All!$D$2:$D$532,$P298)="Census",INDEX(All!$Y$2:$Y$532,$P298),""))</f>
        <v/>
      </c>
      <c r="J298" s="9" t="str">
        <f>IF(OR(INDEX(All!$D$2:$D$532,$P298)="Local",INDEX(All!$D$2:$D$532,$P298)="Local / LUPC"),INDEX(All!$J$2:$J$532,$P298),IF(INDEX(All!$D$2:$D$532,$P298)="Census",INDEX(All!$AA$2:$AA$532,$P298),""))</f>
        <v/>
      </c>
      <c r="K298" s="9" t="str">
        <f>IF(OR(INDEX(All!$D$2:$D$532,$P298)="Local",INDEX(All!$D$2:$D$532,$P298)="Local / LUPC"),INDEX(All!$K$2:$K$532,$P298),IF(INDEX(All!$D$2:$D$532,$P298)="Census",INDEX(All!$AB$2:$AB$532,$P298),""))</f>
        <v/>
      </c>
      <c r="L298" s="9" t="str">
        <f>IF(OR(INDEX(All!$D$2:$D$532,$P298)="Local",INDEX(All!$D$2:$D$532,$P298)="Local / LUPC"),INDEX(All!$L$2:$L$532,$P298),IF(INDEX(All!$D$2:$D$532,$P298)="Census",INDEX(All!$AC$2:$AC$532,$P298),""))</f>
        <v/>
      </c>
      <c r="M298" s="9" t="str">
        <f>IF(OR(INDEX(All!$D$2:$D$532,$P298)="Local",INDEX(All!$D$2:$D$532,$P298)="Local / LUPC"),INDEX(All!$M$2:$M$532,$P298),IF(INDEX(All!$D$2:$D$532,$P298)="Census",INDEX(All!$X$2:$X$532,$P298),""))</f>
        <v/>
      </c>
      <c r="N298" s="9" t="str">
        <f>IF(OR(INDEX(All!$D$2:$D$532,$P298)="Local",INDEX(All!$D$2:$D$532,$P298)="Local / LUPC"),INDEX(All!$N$2:$N$532,$P298),"")</f>
        <v/>
      </c>
      <c r="O298" s="9">
        <f>INDEX(All!$V$2:$V$532,$P298)</f>
        <v>0</v>
      </c>
      <c r="P298">
        <f>MATCH($A298&amp;"|"&amp;$B298,INDEX(All!$A$2:$A$532&amp;"|"&amp;All!$B$2:$B$532,0),0)</f>
        <v>453</v>
      </c>
    </row>
    <row r="299" spans="1:16" x14ac:dyDescent="0.2">
      <c r="A299" s="10" t="s">
        <v>534</v>
      </c>
      <c r="B299" s="11" t="s">
        <v>62</v>
      </c>
      <c r="C299" s="11">
        <f>INDEX(All!$C$2:$C$532,$P299)</f>
        <v>0</v>
      </c>
      <c r="D299" s="11" t="str">
        <f>INDEX(All!$D$2:$D$532,$P299)</f>
        <v>Not Available</v>
      </c>
      <c r="E299" s="11" t="str">
        <f>INDEX(All!$E$2:$E$532,$P299)</f>
        <v>No</v>
      </c>
      <c r="F299" s="13">
        <f>INDEX(All!$F$2:$F$532,$P299)</f>
        <v>67</v>
      </c>
      <c r="G299">
        <f>INDEX(All!$G$2:$G$532,$P299)</f>
        <v>71</v>
      </c>
      <c r="H299" s="11" t="str">
        <f>IF(OR(INDEX(All!$D$2:$D$532,$P299)="Local",INDEX(All!$D$2:$D$532,$P299)="Local / LUPC"),INDEX(All!$H$2:$H$532,$P299),"")</f>
        <v/>
      </c>
      <c r="I299" s="11" t="str">
        <f>IF(OR(INDEX(All!$D$2:$D$532,$P299)="Local",INDEX(All!$D$2:$D$532,$P299)="Local / LUPC"),INDEX(All!$I$2:$I$532,$P299),IF(INDEX(All!$D$2:$D$532,$P299)="Census",INDEX(All!$Y$2:$Y$532,$P299),""))</f>
        <v/>
      </c>
      <c r="J299" s="11" t="str">
        <f>IF(OR(INDEX(All!$D$2:$D$532,$P299)="Local",INDEX(All!$D$2:$D$532,$P299)="Local / LUPC"),INDEX(All!$J$2:$J$532,$P299),IF(INDEX(All!$D$2:$D$532,$P299)="Census",INDEX(All!$AA$2:$AA$532,$P299),""))</f>
        <v/>
      </c>
      <c r="K299" s="11" t="str">
        <f>IF(OR(INDEX(All!$D$2:$D$532,$P299)="Local",INDEX(All!$D$2:$D$532,$P299)="Local / LUPC"),INDEX(All!$K$2:$K$532,$P299),IF(INDEX(All!$D$2:$D$532,$P299)="Census",INDEX(All!$AB$2:$AB$532,$P299),""))</f>
        <v/>
      </c>
      <c r="L299" s="11" t="str">
        <f>IF(OR(INDEX(All!$D$2:$D$532,$P299)="Local",INDEX(All!$D$2:$D$532,$P299)="Local / LUPC"),INDEX(All!$L$2:$L$532,$P299),IF(INDEX(All!$D$2:$D$532,$P299)="Census",INDEX(All!$AC$2:$AC$532,$P299),""))</f>
        <v/>
      </c>
      <c r="M299" s="11" t="str">
        <f>IF(OR(INDEX(All!$D$2:$D$532,$P299)="Local",INDEX(All!$D$2:$D$532,$P299)="Local / LUPC"),INDEX(All!$M$2:$M$532,$P299),IF(INDEX(All!$D$2:$D$532,$P299)="Census",INDEX(All!$X$2:$X$532,$P299),""))</f>
        <v/>
      </c>
      <c r="N299" s="11" t="str">
        <f>IF(OR(INDEX(All!$D$2:$D$532,$P299)="Local",INDEX(All!$D$2:$D$532,$P299)="Local / LUPC"),INDEX(All!$N$2:$N$532,$P299),"")</f>
        <v/>
      </c>
      <c r="O299" s="11">
        <f>INDEX(All!$V$2:$V$532,$P299)</f>
        <v>0</v>
      </c>
      <c r="P299">
        <f>MATCH($A299&amp;"|"&amp;$B299,INDEX(All!$A$2:$A$532&amp;"|"&amp;All!$B$2:$B$532,0),0)</f>
        <v>456</v>
      </c>
    </row>
    <row r="300" spans="1:16" x14ac:dyDescent="0.2">
      <c r="A300" s="8" t="s">
        <v>545</v>
      </c>
      <c r="B300" s="9" t="s">
        <v>72</v>
      </c>
      <c r="C300" s="9">
        <f>INDEX(All!$C$2:$C$532,$P300)</f>
        <v>0</v>
      </c>
      <c r="D300" s="9" t="str">
        <f>INDEX(All!$D$2:$D$532,$P300)</f>
        <v>Not Available</v>
      </c>
      <c r="E300" s="9" t="str">
        <f>INDEX(All!$E$2:$E$532,$P300)</f>
        <v>No</v>
      </c>
      <c r="F300" s="12">
        <f>INDEX(All!$F$2:$F$532,$P300)</f>
        <v>0</v>
      </c>
      <c r="G300">
        <f>INDEX(All!$G$2:$G$532,$P300)</f>
        <v>0</v>
      </c>
      <c r="H300" s="9" t="str">
        <f>IF(OR(INDEX(All!$D$2:$D$532,$P300)="Local",INDEX(All!$D$2:$D$532,$P300)="Local / LUPC"),INDEX(All!$H$2:$H$532,$P300),"")</f>
        <v/>
      </c>
      <c r="I300" s="9" t="str">
        <f>IF(OR(INDEX(All!$D$2:$D$532,$P300)="Local",INDEX(All!$D$2:$D$532,$P300)="Local / LUPC"),INDEX(All!$I$2:$I$532,$P300),IF(INDEX(All!$D$2:$D$532,$P300)="Census",INDEX(All!$Y$2:$Y$532,$P300),""))</f>
        <v/>
      </c>
      <c r="J300" s="9" t="str">
        <f>IF(OR(INDEX(All!$D$2:$D$532,$P300)="Local",INDEX(All!$D$2:$D$532,$P300)="Local / LUPC"),INDEX(All!$J$2:$J$532,$P300),IF(INDEX(All!$D$2:$D$532,$P300)="Census",INDEX(All!$AA$2:$AA$532,$P300),""))</f>
        <v/>
      </c>
      <c r="K300" s="9" t="str">
        <f>IF(OR(INDEX(All!$D$2:$D$532,$P300)="Local",INDEX(All!$D$2:$D$532,$P300)="Local / LUPC"),INDEX(All!$K$2:$K$532,$P300),IF(INDEX(All!$D$2:$D$532,$P300)="Census",INDEX(All!$AB$2:$AB$532,$P300),""))</f>
        <v/>
      </c>
      <c r="L300" s="9" t="str">
        <f>IF(OR(INDEX(All!$D$2:$D$532,$P300)="Local",INDEX(All!$D$2:$D$532,$P300)="Local / LUPC"),INDEX(All!$L$2:$L$532,$P300),IF(INDEX(All!$D$2:$D$532,$P300)="Census",INDEX(All!$AC$2:$AC$532,$P300),""))</f>
        <v/>
      </c>
      <c r="M300" s="9" t="str">
        <f>IF(OR(INDEX(All!$D$2:$D$532,$P300)="Local",INDEX(All!$D$2:$D$532,$P300)="Local / LUPC"),INDEX(All!$M$2:$M$532,$P300),IF(INDEX(All!$D$2:$D$532,$P300)="Census",INDEX(All!$X$2:$X$532,$P300),""))</f>
        <v/>
      </c>
      <c r="N300" s="9" t="str">
        <f>IF(OR(INDEX(All!$D$2:$D$532,$P300)="Local",INDEX(All!$D$2:$D$532,$P300)="Local / LUPC"),INDEX(All!$N$2:$N$532,$P300),"")</f>
        <v/>
      </c>
      <c r="O300" s="9">
        <f>INDEX(All!$V$2:$V$532,$P300)</f>
        <v>0</v>
      </c>
      <c r="P300">
        <f>MATCH($A300&amp;"|"&amp;$B300,INDEX(All!$A$2:$A$532&amp;"|"&amp;All!$B$2:$B$532,0),0)</f>
        <v>467</v>
      </c>
    </row>
    <row r="301" spans="1:16" x14ac:dyDescent="0.2">
      <c r="A301" s="10" t="s">
        <v>555</v>
      </c>
      <c r="B301" s="11" t="s">
        <v>62</v>
      </c>
      <c r="C301" s="11">
        <f>INDEX(All!$C$2:$C$532,$P301)</f>
        <v>0</v>
      </c>
      <c r="D301" s="11" t="str">
        <f>INDEX(All!$D$2:$D$532,$P301)</f>
        <v>Not Available</v>
      </c>
      <c r="E301" s="11" t="str">
        <f>INDEX(All!$E$2:$E$532,$P301)</f>
        <v>No</v>
      </c>
      <c r="F301" s="13">
        <f>INDEX(All!$F$2:$F$532,$P301)</f>
        <v>122</v>
      </c>
      <c r="G301">
        <f>INDEX(All!$G$2:$G$532,$P301)</f>
        <v>104</v>
      </c>
      <c r="H301" s="11" t="str">
        <f>IF(OR(INDEX(All!$D$2:$D$532,$P301)="Local",INDEX(All!$D$2:$D$532,$P301)="Local / LUPC"),INDEX(All!$H$2:$H$532,$P301),"")</f>
        <v/>
      </c>
      <c r="I301" s="11" t="str">
        <f>IF(OR(INDEX(All!$D$2:$D$532,$P301)="Local",INDEX(All!$D$2:$D$532,$P301)="Local / LUPC"),INDEX(All!$I$2:$I$532,$P301),IF(INDEX(All!$D$2:$D$532,$P301)="Census",INDEX(All!$Y$2:$Y$532,$P301),""))</f>
        <v/>
      </c>
      <c r="J301" s="11" t="str">
        <f>IF(OR(INDEX(All!$D$2:$D$532,$P301)="Local",INDEX(All!$D$2:$D$532,$P301)="Local / LUPC"),INDEX(All!$J$2:$J$532,$P301),IF(INDEX(All!$D$2:$D$532,$P301)="Census",INDEX(All!$AA$2:$AA$532,$P301),""))</f>
        <v/>
      </c>
      <c r="K301" s="11" t="str">
        <f>IF(OR(INDEX(All!$D$2:$D$532,$P301)="Local",INDEX(All!$D$2:$D$532,$P301)="Local / LUPC"),INDEX(All!$K$2:$K$532,$P301),IF(INDEX(All!$D$2:$D$532,$P301)="Census",INDEX(All!$AB$2:$AB$532,$P301),""))</f>
        <v/>
      </c>
      <c r="L301" s="11" t="str">
        <f>IF(OR(INDEX(All!$D$2:$D$532,$P301)="Local",INDEX(All!$D$2:$D$532,$P301)="Local / LUPC"),INDEX(All!$L$2:$L$532,$P301),IF(INDEX(All!$D$2:$D$532,$P301)="Census",INDEX(All!$AC$2:$AC$532,$P301),""))</f>
        <v/>
      </c>
      <c r="M301" s="11" t="str">
        <f>IF(OR(INDEX(All!$D$2:$D$532,$P301)="Local",INDEX(All!$D$2:$D$532,$P301)="Local / LUPC"),INDEX(All!$M$2:$M$532,$P301),IF(INDEX(All!$D$2:$D$532,$P301)="Census",INDEX(All!$X$2:$X$532,$P301),""))</f>
        <v/>
      </c>
      <c r="N301" s="11" t="str">
        <f>IF(OR(INDEX(All!$D$2:$D$532,$P301)="Local",INDEX(All!$D$2:$D$532,$P301)="Local / LUPC"),INDEX(All!$N$2:$N$532,$P301),"")</f>
        <v/>
      </c>
      <c r="O301" s="11">
        <f>INDEX(All!$V$2:$V$532,$P301)</f>
        <v>0</v>
      </c>
      <c r="P301">
        <f>MATCH($A301&amp;"|"&amp;$B301,INDEX(All!$A$2:$A$532&amp;"|"&amp;All!$B$2:$B$532,0),0)</f>
        <v>474</v>
      </c>
    </row>
    <row r="302" spans="1:16" x14ac:dyDescent="0.2">
      <c r="A302" s="8" t="s">
        <v>562</v>
      </c>
      <c r="B302" s="9" t="s">
        <v>62</v>
      </c>
      <c r="C302" s="9">
        <f>INDEX(All!$C$2:$C$532,$P302)</f>
        <v>0</v>
      </c>
      <c r="D302" s="9" t="str">
        <f>INDEX(All!$D$2:$D$532,$P302)</f>
        <v>Not Available</v>
      </c>
      <c r="E302" s="9" t="str">
        <f>INDEX(All!$E$2:$E$532,$P302)</f>
        <v>No</v>
      </c>
      <c r="F302" s="12">
        <f>INDEX(All!$F$2:$F$532,$P302)</f>
        <v>108</v>
      </c>
      <c r="G302">
        <f>INDEX(All!$G$2:$G$532,$P302)</f>
        <v>66</v>
      </c>
      <c r="H302" s="9" t="str">
        <f>IF(OR(INDEX(All!$D$2:$D$532,$P302)="Local",INDEX(All!$D$2:$D$532,$P302)="Local / LUPC"),INDEX(All!$H$2:$H$532,$P302),"")</f>
        <v/>
      </c>
      <c r="I302" s="9" t="str">
        <f>IF(OR(INDEX(All!$D$2:$D$532,$P302)="Local",INDEX(All!$D$2:$D$532,$P302)="Local / LUPC"),INDEX(All!$I$2:$I$532,$P302),IF(INDEX(All!$D$2:$D$532,$P302)="Census",INDEX(All!$Y$2:$Y$532,$P302),""))</f>
        <v/>
      </c>
      <c r="J302" s="9" t="str">
        <f>IF(OR(INDEX(All!$D$2:$D$532,$P302)="Local",INDEX(All!$D$2:$D$532,$P302)="Local / LUPC"),INDEX(All!$J$2:$J$532,$P302),IF(INDEX(All!$D$2:$D$532,$P302)="Census",INDEX(All!$AA$2:$AA$532,$P302),""))</f>
        <v/>
      </c>
      <c r="K302" s="9" t="str">
        <f>IF(OR(INDEX(All!$D$2:$D$532,$P302)="Local",INDEX(All!$D$2:$D$532,$P302)="Local / LUPC"),INDEX(All!$K$2:$K$532,$P302),IF(INDEX(All!$D$2:$D$532,$P302)="Census",INDEX(All!$AB$2:$AB$532,$P302),""))</f>
        <v/>
      </c>
      <c r="L302" s="9" t="str">
        <f>IF(OR(INDEX(All!$D$2:$D$532,$P302)="Local",INDEX(All!$D$2:$D$532,$P302)="Local / LUPC"),INDEX(All!$L$2:$L$532,$P302),IF(INDEX(All!$D$2:$D$532,$P302)="Census",INDEX(All!$AC$2:$AC$532,$P302),""))</f>
        <v/>
      </c>
      <c r="M302" s="9" t="str">
        <f>IF(OR(INDEX(All!$D$2:$D$532,$P302)="Local",INDEX(All!$D$2:$D$532,$P302)="Local / LUPC"),INDEX(All!$M$2:$M$532,$P302),IF(INDEX(All!$D$2:$D$532,$P302)="Census",INDEX(All!$X$2:$X$532,$P302),""))</f>
        <v/>
      </c>
      <c r="N302" s="9" t="str">
        <f>IF(OR(INDEX(All!$D$2:$D$532,$P302)="Local",INDEX(All!$D$2:$D$532,$P302)="Local / LUPC"),INDEX(All!$N$2:$N$532,$P302),"")</f>
        <v/>
      </c>
      <c r="O302" s="9">
        <f>INDEX(All!$V$2:$V$532,$P302)</f>
        <v>0</v>
      </c>
      <c r="P302">
        <f>MATCH($A302&amp;"|"&amp;$B302,INDEX(All!$A$2:$A$532&amp;"|"&amp;All!$B$2:$B$532,0),0)</f>
        <v>481</v>
      </c>
    </row>
    <row r="303" spans="1:16" x14ac:dyDescent="0.2">
      <c r="A303" s="10" t="s">
        <v>577</v>
      </c>
      <c r="B303" s="11" t="s">
        <v>62</v>
      </c>
      <c r="C303" s="11">
        <f>INDEX(All!$C$2:$C$532,$P303)</f>
        <v>0</v>
      </c>
      <c r="D303" s="11" t="str">
        <f>INDEX(All!$D$2:$D$532,$P303)</f>
        <v>Not Available</v>
      </c>
      <c r="E303" s="11" t="str">
        <f>INDEX(All!$E$2:$E$532,$P303)</f>
        <v>No</v>
      </c>
      <c r="F303" s="13">
        <f>INDEX(All!$F$2:$F$532,$P303)</f>
        <v>320</v>
      </c>
      <c r="G303">
        <f>INDEX(All!$G$2:$G$532,$P303)</f>
        <v>123</v>
      </c>
      <c r="H303" s="11" t="str">
        <f>IF(OR(INDEX(All!$D$2:$D$532,$P303)="Local",INDEX(All!$D$2:$D$532,$P303)="Local / LUPC"),INDEX(All!$H$2:$H$532,$P303),"")</f>
        <v/>
      </c>
      <c r="I303" s="11" t="str">
        <f>IF(OR(INDEX(All!$D$2:$D$532,$P303)="Local",INDEX(All!$D$2:$D$532,$P303)="Local / LUPC"),INDEX(All!$I$2:$I$532,$P303),IF(INDEX(All!$D$2:$D$532,$P303)="Census",INDEX(All!$Y$2:$Y$532,$P303),""))</f>
        <v/>
      </c>
      <c r="J303" s="11" t="str">
        <f>IF(OR(INDEX(All!$D$2:$D$532,$P303)="Local",INDEX(All!$D$2:$D$532,$P303)="Local / LUPC"),INDEX(All!$J$2:$J$532,$P303),IF(INDEX(All!$D$2:$D$532,$P303)="Census",INDEX(All!$AA$2:$AA$532,$P303),""))</f>
        <v/>
      </c>
      <c r="K303" s="11" t="str">
        <f>IF(OR(INDEX(All!$D$2:$D$532,$P303)="Local",INDEX(All!$D$2:$D$532,$P303)="Local / LUPC"),INDEX(All!$K$2:$K$532,$P303),IF(INDEX(All!$D$2:$D$532,$P303)="Census",INDEX(All!$AB$2:$AB$532,$P303),""))</f>
        <v/>
      </c>
      <c r="L303" s="11" t="str">
        <f>IF(OR(INDEX(All!$D$2:$D$532,$P303)="Local",INDEX(All!$D$2:$D$532,$P303)="Local / LUPC"),INDEX(All!$L$2:$L$532,$P303),IF(INDEX(All!$D$2:$D$532,$P303)="Census",INDEX(All!$AC$2:$AC$532,$P303),""))</f>
        <v/>
      </c>
      <c r="M303" s="11" t="str">
        <f>IF(OR(INDEX(All!$D$2:$D$532,$P303)="Local",INDEX(All!$D$2:$D$532,$P303)="Local / LUPC"),INDEX(All!$M$2:$M$532,$P303),IF(INDEX(All!$D$2:$D$532,$P303)="Census",INDEX(All!$X$2:$X$532,$P303),""))</f>
        <v/>
      </c>
      <c r="N303" s="11" t="str">
        <f>IF(OR(INDEX(All!$D$2:$D$532,$P303)="Local",INDEX(All!$D$2:$D$532,$P303)="Local / LUPC"),INDEX(All!$N$2:$N$532,$P303),"")</f>
        <v/>
      </c>
      <c r="O303" s="11">
        <f>INDEX(All!$V$2:$V$532,$P303)</f>
        <v>0</v>
      </c>
      <c r="P303">
        <f>MATCH($A303&amp;"|"&amp;$B303,INDEX(All!$A$2:$A$532&amp;"|"&amp;All!$B$2:$B$532,0),0)</f>
        <v>498</v>
      </c>
    </row>
    <row r="304" spans="1:16" x14ac:dyDescent="0.2">
      <c r="A304" s="8" t="s">
        <v>579</v>
      </c>
      <c r="B304" s="9" t="s">
        <v>100</v>
      </c>
      <c r="C304" s="9">
        <f>INDEX(All!$C$2:$C$532,$P304)</f>
        <v>0</v>
      </c>
      <c r="D304" s="9" t="str">
        <f>INDEX(All!$D$2:$D$532,$P304)</f>
        <v>Not Available</v>
      </c>
      <c r="E304" s="9" t="str">
        <f>INDEX(All!$E$2:$E$532,$P304)</f>
        <v>No</v>
      </c>
      <c r="F304" s="12">
        <f>INDEX(All!$F$2:$F$532,$P304)</f>
        <v>0</v>
      </c>
      <c r="G304">
        <f>INDEX(All!$G$2:$G$532,$P304)</f>
        <v>1</v>
      </c>
      <c r="H304" s="9" t="str">
        <f>IF(OR(INDEX(All!$D$2:$D$532,$P304)="Local",INDEX(All!$D$2:$D$532,$P304)="Local / LUPC"),INDEX(All!$H$2:$H$532,$P304),"")</f>
        <v/>
      </c>
      <c r="I304" s="9" t="str">
        <f>IF(OR(INDEX(All!$D$2:$D$532,$P304)="Local",INDEX(All!$D$2:$D$532,$P304)="Local / LUPC"),INDEX(All!$I$2:$I$532,$P304),IF(INDEX(All!$D$2:$D$532,$P304)="Census",INDEX(All!$Y$2:$Y$532,$P304),""))</f>
        <v/>
      </c>
      <c r="J304" s="9" t="str">
        <f>IF(OR(INDEX(All!$D$2:$D$532,$P304)="Local",INDEX(All!$D$2:$D$532,$P304)="Local / LUPC"),INDEX(All!$J$2:$J$532,$P304),IF(INDEX(All!$D$2:$D$532,$P304)="Census",INDEX(All!$AA$2:$AA$532,$P304),""))</f>
        <v/>
      </c>
      <c r="K304" s="9" t="str">
        <f>IF(OR(INDEX(All!$D$2:$D$532,$P304)="Local",INDEX(All!$D$2:$D$532,$P304)="Local / LUPC"),INDEX(All!$K$2:$K$532,$P304),IF(INDEX(All!$D$2:$D$532,$P304)="Census",INDEX(All!$AB$2:$AB$532,$P304),""))</f>
        <v/>
      </c>
      <c r="L304" s="9" t="str">
        <f>IF(OR(INDEX(All!$D$2:$D$532,$P304)="Local",INDEX(All!$D$2:$D$532,$P304)="Local / LUPC"),INDEX(All!$L$2:$L$532,$P304),IF(INDEX(All!$D$2:$D$532,$P304)="Census",INDEX(All!$AC$2:$AC$532,$P304),""))</f>
        <v/>
      </c>
      <c r="M304" s="9" t="str">
        <f>IF(OR(INDEX(All!$D$2:$D$532,$P304)="Local",INDEX(All!$D$2:$D$532,$P304)="Local / LUPC"),INDEX(All!$M$2:$M$532,$P304),IF(INDEX(All!$D$2:$D$532,$P304)="Census",INDEX(All!$X$2:$X$532,$P304),""))</f>
        <v/>
      </c>
      <c r="N304" s="9" t="str">
        <f>IF(OR(INDEX(All!$D$2:$D$532,$P304)="Local",INDEX(All!$D$2:$D$532,$P304)="Local / LUPC"),INDEX(All!$N$2:$N$532,$P304),"")</f>
        <v/>
      </c>
      <c r="O304" s="9">
        <f>INDEX(All!$V$2:$V$532,$P304)</f>
        <v>0</v>
      </c>
      <c r="P304">
        <f>MATCH($A304&amp;"|"&amp;$B304,INDEX(All!$A$2:$A$532&amp;"|"&amp;All!$B$2:$B$532,0),0)</f>
        <v>500</v>
      </c>
    </row>
    <row r="305" spans="1:16" x14ac:dyDescent="0.2">
      <c r="A305" s="10" t="s">
        <v>581</v>
      </c>
      <c r="B305" s="11" t="s">
        <v>64</v>
      </c>
      <c r="C305" s="11">
        <f>INDEX(All!$C$2:$C$532,$P305)</f>
        <v>0</v>
      </c>
      <c r="D305" s="11" t="str">
        <f>INDEX(All!$D$2:$D$532,$P305)</f>
        <v>Not Available</v>
      </c>
      <c r="E305" s="11" t="str">
        <f>INDEX(All!$E$2:$E$532,$P305)</f>
        <v>No</v>
      </c>
      <c r="F305" s="13">
        <f>INDEX(All!$F$2:$F$532,$P305)</f>
        <v>3696</v>
      </c>
      <c r="G305">
        <f>INDEX(All!$G$2:$G$532,$P305)</f>
        <v>3692</v>
      </c>
      <c r="H305" s="11" t="str">
        <f>IF(OR(INDEX(All!$D$2:$D$532,$P305)="Local",INDEX(All!$D$2:$D$532,$P305)="Local / LUPC"),INDEX(All!$H$2:$H$532,$P305),"")</f>
        <v/>
      </c>
      <c r="I305" s="11" t="str">
        <f>IF(OR(INDEX(All!$D$2:$D$532,$P305)="Local",INDEX(All!$D$2:$D$532,$P305)="Local / LUPC"),INDEX(All!$I$2:$I$532,$P305),IF(INDEX(All!$D$2:$D$532,$P305)="Census",INDEX(All!$Y$2:$Y$532,$P305),""))</f>
        <v/>
      </c>
      <c r="J305" s="11" t="str">
        <f>IF(OR(INDEX(All!$D$2:$D$532,$P305)="Local",INDEX(All!$D$2:$D$532,$P305)="Local / LUPC"),INDEX(All!$J$2:$J$532,$P305),IF(INDEX(All!$D$2:$D$532,$P305)="Census",INDEX(All!$AA$2:$AA$532,$P305),""))</f>
        <v/>
      </c>
      <c r="K305" s="11" t="str">
        <f>IF(OR(INDEX(All!$D$2:$D$532,$P305)="Local",INDEX(All!$D$2:$D$532,$P305)="Local / LUPC"),INDEX(All!$K$2:$K$532,$P305),IF(INDEX(All!$D$2:$D$532,$P305)="Census",INDEX(All!$AB$2:$AB$532,$P305),""))</f>
        <v/>
      </c>
      <c r="L305" s="11" t="str">
        <f>IF(OR(INDEX(All!$D$2:$D$532,$P305)="Local",INDEX(All!$D$2:$D$532,$P305)="Local / LUPC"),INDEX(All!$L$2:$L$532,$P305),IF(INDEX(All!$D$2:$D$532,$P305)="Census",INDEX(All!$AC$2:$AC$532,$P305),""))</f>
        <v/>
      </c>
      <c r="M305" s="11" t="str">
        <f>IF(OR(INDEX(All!$D$2:$D$532,$P305)="Local",INDEX(All!$D$2:$D$532,$P305)="Local / LUPC"),INDEX(All!$M$2:$M$532,$P305),IF(INDEX(All!$D$2:$D$532,$P305)="Census",INDEX(All!$X$2:$X$532,$P305),""))</f>
        <v/>
      </c>
      <c r="N305" s="11" t="str">
        <f>IF(OR(INDEX(All!$D$2:$D$532,$P305)="Local",INDEX(All!$D$2:$D$532,$P305)="Local / LUPC"),INDEX(All!$N$2:$N$532,$P305),"")</f>
        <v/>
      </c>
      <c r="O305" s="11">
        <f>INDEX(All!$V$2:$V$532,$P305)</f>
        <v>0</v>
      </c>
      <c r="P305">
        <f>MATCH($A305&amp;"|"&amp;$B305,INDEX(All!$A$2:$A$532&amp;"|"&amp;All!$B$2:$B$532,0),0)</f>
        <v>502</v>
      </c>
    </row>
    <row r="306" spans="1:16" x14ac:dyDescent="0.2">
      <c r="A306" s="8" t="s">
        <v>582</v>
      </c>
      <c r="B306" s="9" t="s">
        <v>77</v>
      </c>
      <c r="C306" s="9">
        <f>INDEX(All!$C$2:$C$532,$P306)</f>
        <v>0</v>
      </c>
      <c r="D306" s="9" t="str">
        <f>INDEX(All!$D$2:$D$532,$P306)</f>
        <v>Not Available</v>
      </c>
      <c r="E306" s="9" t="str">
        <f>INDEX(All!$E$2:$E$532,$P306)</f>
        <v>No</v>
      </c>
      <c r="F306" s="12">
        <f>INDEX(All!$F$2:$F$532,$P306)</f>
        <v>1808</v>
      </c>
      <c r="G306">
        <f>INDEX(All!$G$2:$G$532,$P306)</f>
        <v>1780</v>
      </c>
      <c r="H306" s="9" t="str">
        <f>IF(OR(INDEX(All!$D$2:$D$532,$P306)="Local",INDEX(All!$D$2:$D$532,$P306)="Local / LUPC"),INDEX(All!$H$2:$H$532,$P306),"")</f>
        <v/>
      </c>
      <c r="I306" s="9" t="str">
        <f>IF(OR(INDEX(All!$D$2:$D$532,$P306)="Local",INDEX(All!$D$2:$D$532,$P306)="Local / LUPC"),INDEX(All!$I$2:$I$532,$P306),IF(INDEX(All!$D$2:$D$532,$P306)="Census",INDEX(All!$Y$2:$Y$532,$P306),""))</f>
        <v/>
      </c>
      <c r="J306" s="9" t="str">
        <f>IF(OR(INDEX(All!$D$2:$D$532,$P306)="Local",INDEX(All!$D$2:$D$532,$P306)="Local / LUPC"),INDEX(All!$J$2:$J$532,$P306),IF(INDEX(All!$D$2:$D$532,$P306)="Census",INDEX(All!$AA$2:$AA$532,$P306),""))</f>
        <v/>
      </c>
      <c r="K306" s="9" t="str">
        <f>IF(OR(INDEX(All!$D$2:$D$532,$P306)="Local",INDEX(All!$D$2:$D$532,$P306)="Local / LUPC"),INDEX(All!$K$2:$K$532,$P306),IF(INDEX(All!$D$2:$D$532,$P306)="Census",INDEX(All!$AB$2:$AB$532,$P306),""))</f>
        <v/>
      </c>
      <c r="L306" s="9" t="str">
        <f>IF(OR(INDEX(All!$D$2:$D$532,$P306)="Local",INDEX(All!$D$2:$D$532,$P306)="Local / LUPC"),INDEX(All!$L$2:$L$532,$P306),IF(INDEX(All!$D$2:$D$532,$P306)="Census",INDEX(All!$AC$2:$AC$532,$P306),""))</f>
        <v/>
      </c>
      <c r="M306" s="9" t="str">
        <f>IF(OR(INDEX(All!$D$2:$D$532,$P306)="Local",INDEX(All!$D$2:$D$532,$P306)="Local / LUPC"),INDEX(All!$M$2:$M$532,$P306),IF(INDEX(All!$D$2:$D$532,$P306)="Census",INDEX(All!$X$2:$X$532,$P306),""))</f>
        <v/>
      </c>
      <c r="N306" s="9" t="str">
        <f>IF(OR(INDEX(All!$D$2:$D$532,$P306)="Local",INDEX(All!$D$2:$D$532,$P306)="Local / LUPC"),INDEX(All!$N$2:$N$532,$P306),"")</f>
        <v/>
      </c>
      <c r="O306" s="9">
        <f>INDEX(All!$V$2:$V$532,$P306)</f>
        <v>0</v>
      </c>
      <c r="P306">
        <f>MATCH($A306&amp;"|"&amp;$B306,INDEX(All!$A$2:$A$532&amp;"|"&amp;All!$B$2:$B$532,0),0)</f>
        <v>503</v>
      </c>
    </row>
    <row r="307" spans="1:16" x14ac:dyDescent="0.2">
      <c r="A307" s="10" t="s">
        <v>586</v>
      </c>
      <c r="B307" s="11" t="s">
        <v>68</v>
      </c>
      <c r="C307" s="11">
        <f>INDEX(All!$C$2:$C$532,$P307)</f>
        <v>0</v>
      </c>
      <c r="D307" s="11" t="str">
        <f>INDEX(All!$D$2:$D$532,$P307)</f>
        <v>Not Available</v>
      </c>
      <c r="E307" s="11" t="str">
        <f>INDEX(All!$E$2:$E$532,$P307)</f>
        <v>No</v>
      </c>
      <c r="F307" s="13">
        <f>INDEX(All!$F$2:$F$532,$P307)</f>
        <v>275</v>
      </c>
      <c r="G307">
        <f>INDEX(All!$G$2:$G$532,$P307)</f>
        <v>243</v>
      </c>
      <c r="H307" s="11" t="str">
        <f>IF(OR(INDEX(All!$D$2:$D$532,$P307)="Local",INDEX(All!$D$2:$D$532,$P307)="Local / LUPC"),INDEX(All!$H$2:$H$532,$P307),"")</f>
        <v/>
      </c>
      <c r="I307" s="11" t="str">
        <f>IF(OR(INDEX(All!$D$2:$D$532,$P307)="Local",INDEX(All!$D$2:$D$532,$P307)="Local / LUPC"),INDEX(All!$I$2:$I$532,$P307),IF(INDEX(All!$D$2:$D$532,$P307)="Census",INDEX(All!$Y$2:$Y$532,$P307),""))</f>
        <v/>
      </c>
      <c r="J307" s="11" t="str">
        <f>IF(OR(INDEX(All!$D$2:$D$532,$P307)="Local",INDEX(All!$D$2:$D$532,$P307)="Local / LUPC"),INDEX(All!$J$2:$J$532,$P307),IF(INDEX(All!$D$2:$D$532,$P307)="Census",INDEX(All!$AA$2:$AA$532,$P307),""))</f>
        <v/>
      </c>
      <c r="K307" s="11" t="str">
        <f>IF(OR(INDEX(All!$D$2:$D$532,$P307)="Local",INDEX(All!$D$2:$D$532,$P307)="Local / LUPC"),INDEX(All!$K$2:$K$532,$P307),IF(INDEX(All!$D$2:$D$532,$P307)="Census",INDEX(All!$AB$2:$AB$532,$P307),""))</f>
        <v/>
      </c>
      <c r="L307" s="11" t="str">
        <f>IF(OR(INDEX(All!$D$2:$D$532,$P307)="Local",INDEX(All!$D$2:$D$532,$P307)="Local / LUPC"),INDEX(All!$L$2:$L$532,$P307),IF(INDEX(All!$D$2:$D$532,$P307)="Census",INDEX(All!$AC$2:$AC$532,$P307),""))</f>
        <v/>
      </c>
      <c r="M307" s="11" t="str">
        <f>IF(OR(INDEX(All!$D$2:$D$532,$P307)="Local",INDEX(All!$D$2:$D$532,$P307)="Local / LUPC"),INDEX(All!$M$2:$M$532,$P307),IF(INDEX(All!$D$2:$D$532,$P307)="Census",INDEX(All!$X$2:$X$532,$P307),""))</f>
        <v/>
      </c>
      <c r="N307" s="11" t="str">
        <f>IF(OR(INDEX(All!$D$2:$D$532,$P307)="Local",INDEX(All!$D$2:$D$532,$P307)="Local / LUPC"),INDEX(All!$N$2:$N$532,$P307),"")</f>
        <v/>
      </c>
      <c r="O307" s="11">
        <f>INDEX(All!$V$2:$V$532,$P307)</f>
        <v>0</v>
      </c>
      <c r="P307">
        <f>MATCH($A307&amp;"|"&amp;$B307,INDEX(All!$A$2:$A$532&amp;"|"&amp;All!$B$2:$B$532,0),0)</f>
        <v>507</v>
      </c>
    </row>
    <row r="308" spans="1:16" x14ac:dyDescent="0.2">
      <c r="A308" s="8" t="s">
        <v>587</v>
      </c>
      <c r="B308" s="9" t="s">
        <v>70</v>
      </c>
      <c r="C308" s="9">
        <f>INDEX(All!$C$2:$C$532,$P308)</f>
        <v>0</v>
      </c>
      <c r="D308" s="9" t="str">
        <f>INDEX(All!$D$2:$D$532,$P308)</f>
        <v>Census</v>
      </c>
      <c r="E308" s="9" t="str">
        <f>INDEX(All!$E$2:$E$532,$P308)</f>
        <v>No</v>
      </c>
      <c r="F308" s="12">
        <f>INDEX(All!$F$2:$F$532,$P308)</f>
        <v>835</v>
      </c>
      <c r="G308">
        <f>INDEX(All!$G$2:$G$532,$P308)</f>
        <v>751</v>
      </c>
      <c r="H308" s="9" t="str">
        <f>IF(OR(INDEX(All!$D$2:$D$532,$P308)="Local",INDEX(All!$D$2:$D$532,$P308)="Local / LUPC"),INDEX(All!$H$2:$H$532,$P308),"")</f>
        <v/>
      </c>
      <c r="I308" s="9">
        <f>IF(OR(INDEX(All!$D$2:$D$532,$P308)="Local",INDEX(All!$D$2:$D$532,$P308)="Local / LUPC"),INDEX(All!$I$2:$I$532,$P308),IF(INDEX(All!$D$2:$D$532,$P308)="Census",INDEX(All!$Y$2:$Y$532,$P308),""))</f>
        <v>2</v>
      </c>
      <c r="J308" s="9">
        <f>IF(OR(INDEX(All!$D$2:$D$532,$P308)="Local",INDEX(All!$D$2:$D$532,$P308)="Local / LUPC"),INDEX(All!$J$2:$J$532,$P308),IF(INDEX(All!$D$2:$D$532,$P308)="Census",INDEX(All!$AA$2:$AA$532,$P308),""))</f>
        <v>0</v>
      </c>
      <c r="K308" s="9">
        <f>IF(OR(INDEX(All!$D$2:$D$532,$P308)="Local",INDEX(All!$D$2:$D$532,$P308)="Local / LUPC"),INDEX(All!$K$2:$K$532,$P308),IF(INDEX(All!$D$2:$D$532,$P308)="Census",INDEX(All!$AB$2:$AB$532,$P308),""))</f>
        <v>0</v>
      </c>
      <c r="L308" s="9">
        <f>IF(OR(INDEX(All!$D$2:$D$532,$P308)="Local",INDEX(All!$D$2:$D$532,$P308)="Local / LUPC"),INDEX(All!$L$2:$L$532,$P308),IF(INDEX(All!$D$2:$D$532,$P308)="Census",INDEX(All!$AC$2:$AC$532,$P308),""))</f>
        <v>0</v>
      </c>
      <c r="M308" s="9">
        <f>IF(OR(INDEX(All!$D$2:$D$532,$P308)="Local",INDEX(All!$D$2:$D$532,$P308)="Local / LUPC"),INDEX(All!$M$2:$M$532,$P308),IF(INDEX(All!$D$2:$D$532,$P308)="Census",INDEX(All!$X$2:$X$532,$P308),""))</f>
        <v>2</v>
      </c>
      <c r="N308" s="9" t="str">
        <f>IF(OR(INDEX(All!$D$2:$D$532,$P308)="Local",INDEX(All!$D$2:$D$532,$P308)="Local / LUPC"),INDEX(All!$N$2:$N$532,$P308),"")</f>
        <v/>
      </c>
      <c r="O308" s="9">
        <f>INDEX(All!$V$2:$V$532,$P308)</f>
        <v>0</v>
      </c>
      <c r="P308">
        <f>MATCH($A308&amp;"|"&amp;$B308,INDEX(All!$A$2:$A$532&amp;"|"&amp;All!$B$2:$B$532,0),0)</f>
        <v>508</v>
      </c>
    </row>
    <row r="309" spans="1:16" x14ac:dyDescent="0.2">
      <c r="A309" s="10" t="s">
        <v>588</v>
      </c>
      <c r="B309" s="11" t="s">
        <v>70</v>
      </c>
      <c r="C309" s="11">
        <f>INDEX(All!$C$2:$C$532,$P309)</f>
        <v>0</v>
      </c>
      <c r="D309" s="11" t="str">
        <f>INDEX(All!$D$2:$D$532,$P309)</f>
        <v>Not Available</v>
      </c>
      <c r="E309" s="11" t="str">
        <f>INDEX(All!$E$2:$E$532,$P309)</f>
        <v>No</v>
      </c>
      <c r="F309" s="13">
        <f>INDEX(All!$F$2:$F$532,$P309)</f>
        <v>2157</v>
      </c>
      <c r="G309">
        <f>INDEX(All!$G$2:$G$532,$P309)</f>
        <v>2417</v>
      </c>
      <c r="H309" s="11" t="str">
        <f>IF(OR(INDEX(All!$D$2:$D$532,$P309)="Local",INDEX(All!$D$2:$D$532,$P309)="Local / LUPC"),INDEX(All!$H$2:$H$532,$P309),"")</f>
        <v/>
      </c>
      <c r="I309" s="11" t="str">
        <f>IF(OR(INDEX(All!$D$2:$D$532,$P309)="Local",INDEX(All!$D$2:$D$532,$P309)="Local / LUPC"),INDEX(All!$I$2:$I$532,$P309),IF(INDEX(All!$D$2:$D$532,$P309)="Census",INDEX(All!$Y$2:$Y$532,$P309),""))</f>
        <v/>
      </c>
      <c r="J309" s="11" t="str">
        <f>IF(OR(INDEX(All!$D$2:$D$532,$P309)="Local",INDEX(All!$D$2:$D$532,$P309)="Local / LUPC"),INDEX(All!$J$2:$J$532,$P309),IF(INDEX(All!$D$2:$D$532,$P309)="Census",INDEX(All!$AA$2:$AA$532,$P309),""))</f>
        <v/>
      </c>
      <c r="K309" s="11" t="str">
        <f>IF(OR(INDEX(All!$D$2:$D$532,$P309)="Local",INDEX(All!$D$2:$D$532,$P309)="Local / LUPC"),INDEX(All!$K$2:$K$532,$P309),IF(INDEX(All!$D$2:$D$532,$P309)="Census",INDEX(All!$AB$2:$AB$532,$P309),""))</f>
        <v/>
      </c>
      <c r="L309" s="11" t="str">
        <f>IF(OR(INDEX(All!$D$2:$D$532,$P309)="Local",INDEX(All!$D$2:$D$532,$P309)="Local / LUPC"),INDEX(All!$L$2:$L$532,$P309),IF(INDEX(All!$D$2:$D$532,$P309)="Census",INDEX(All!$AC$2:$AC$532,$P309),""))</f>
        <v/>
      </c>
      <c r="M309" s="11" t="str">
        <f>IF(OR(INDEX(All!$D$2:$D$532,$P309)="Local",INDEX(All!$D$2:$D$532,$P309)="Local / LUPC"),INDEX(All!$M$2:$M$532,$P309),IF(INDEX(All!$D$2:$D$532,$P309)="Census",INDEX(All!$X$2:$X$532,$P309),""))</f>
        <v/>
      </c>
      <c r="N309" s="11" t="str">
        <f>IF(OR(INDEX(All!$D$2:$D$532,$P309)="Local",INDEX(All!$D$2:$D$532,$P309)="Local / LUPC"),INDEX(All!$N$2:$N$532,$P309),"")</f>
        <v/>
      </c>
      <c r="O309" s="11">
        <f>INDEX(All!$V$2:$V$532,$P309)</f>
        <v>0</v>
      </c>
      <c r="P309">
        <f>MATCH($A309&amp;"|"&amp;$B309,INDEX(All!$A$2:$A$532&amp;"|"&amp;All!$B$2:$B$532,0),0)</f>
        <v>509</v>
      </c>
    </row>
    <row r="310" spans="1:16" x14ac:dyDescent="0.2">
      <c r="A310" s="8" t="s">
        <v>590</v>
      </c>
      <c r="B310" s="9" t="s">
        <v>72</v>
      </c>
      <c r="C310" s="9">
        <f>INDEX(All!$C$2:$C$532,$P310)</f>
        <v>0</v>
      </c>
      <c r="D310" s="9" t="str">
        <f>INDEX(All!$D$2:$D$532,$P310)</f>
        <v>Not Available</v>
      </c>
      <c r="E310" s="9" t="str">
        <f>INDEX(All!$E$2:$E$532,$P310)</f>
        <v>No</v>
      </c>
      <c r="F310" s="12">
        <f>INDEX(All!$F$2:$F$532,$P310)</f>
        <v>0</v>
      </c>
      <c r="G310">
        <f>INDEX(All!$G$2:$G$532,$P310)</f>
        <v>8</v>
      </c>
      <c r="H310" s="9" t="str">
        <f>IF(OR(INDEX(All!$D$2:$D$532,$P310)="Local",INDEX(All!$D$2:$D$532,$P310)="Local / LUPC"),INDEX(All!$H$2:$H$532,$P310),"")</f>
        <v/>
      </c>
      <c r="I310" s="9" t="str">
        <f>IF(OR(INDEX(All!$D$2:$D$532,$P310)="Local",INDEX(All!$D$2:$D$532,$P310)="Local / LUPC"),INDEX(All!$I$2:$I$532,$P310),IF(INDEX(All!$D$2:$D$532,$P310)="Census",INDEX(All!$Y$2:$Y$532,$P310),""))</f>
        <v/>
      </c>
      <c r="J310" s="9" t="str">
        <f>IF(OR(INDEX(All!$D$2:$D$532,$P310)="Local",INDEX(All!$D$2:$D$532,$P310)="Local / LUPC"),INDEX(All!$J$2:$J$532,$P310),IF(INDEX(All!$D$2:$D$532,$P310)="Census",INDEX(All!$AA$2:$AA$532,$P310),""))</f>
        <v/>
      </c>
      <c r="K310" s="9" t="str">
        <f>IF(OR(INDEX(All!$D$2:$D$532,$P310)="Local",INDEX(All!$D$2:$D$532,$P310)="Local / LUPC"),INDEX(All!$K$2:$K$532,$P310),IF(INDEX(All!$D$2:$D$532,$P310)="Census",INDEX(All!$AB$2:$AB$532,$P310),""))</f>
        <v/>
      </c>
      <c r="L310" s="9" t="str">
        <f>IF(OR(INDEX(All!$D$2:$D$532,$P310)="Local",INDEX(All!$D$2:$D$532,$P310)="Local / LUPC"),INDEX(All!$L$2:$L$532,$P310),IF(INDEX(All!$D$2:$D$532,$P310)="Census",INDEX(All!$AC$2:$AC$532,$P310),""))</f>
        <v/>
      </c>
      <c r="M310" s="9" t="str">
        <f>IF(OR(INDEX(All!$D$2:$D$532,$P310)="Local",INDEX(All!$D$2:$D$532,$P310)="Local / LUPC"),INDEX(All!$M$2:$M$532,$P310),IF(INDEX(All!$D$2:$D$532,$P310)="Census",INDEX(All!$X$2:$X$532,$P310),""))</f>
        <v/>
      </c>
      <c r="N310" s="9" t="str">
        <f>IF(OR(INDEX(All!$D$2:$D$532,$P310)="Local",INDEX(All!$D$2:$D$532,$P310)="Local / LUPC"),INDEX(All!$N$2:$N$532,$P310),"")</f>
        <v/>
      </c>
      <c r="O310" s="9">
        <f>INDEX(All!$V$2:$V$532,$P310)</f>
        <v>0</v>
      </c>
      <c r="P310">
        <f>MATCH($A310&amp;"|"&amp;$B310,INDEX(All!$A$2:$A$532&amp;"|"&amp;All!$B$2:$B$532,0),0)</f>
        <v>511</v>
      </c>
    </row>
    <row r="311" spans="1:16" x14ac:dyDescent="0.2">
      <c r="A311" s="10" t="s">
        <v>599</v>
      </c>
      <c r="B311" s="11" t="s">
        <v>116</v>
      </c>
      <c r="C311" s="11">
        <f>INDEX(All!$C$2:$C$532,$P311)</f>
        <v>0</v>
      </c>
      <c r="D311" s="11" t="str">
        <f>INDEX(All!$D$2:$D$532,$P311)</f>
        <v>Not Available</v>
      </c>
      <c r="E311" s="11" t="str">
        <f>INDEX(All!$E$2:$E$532,$P311)</f>
        <v>No</v>
      </c>
      <c r="F311" s="13">
        <f>INDEX(All!$F$2:$F$532,$P311)</f>
        <v>3850</v>
      </c>
      <c r="G311">
        <f>INDEX(All!$G$2:$G$532,$P311)</f>
        <v>3854</v>
      </c>
      <c r="H311" s="11" t="str">
        <f>IF(OR(INDEX(All!$D$2:$D$532,$P311)="Local",INDEX(All!$D$2:$D$532,$P311)="Local / LUPC"),INDEX(All!$H$2:$H$532,$P311),"")</f>
        <v/>
      </c>
      <c r="I311" s="11" t="str">
        <f>IF(OR(INDEX(All!$D$2:$D$532,$P311)="Local",INDEX(All!$D$2:$D$532,$P311)="Local / LUPC"),INDEX(All!$I$2:$I$532,$P311),IF(INDEX(All!$D$2:$D$532,$P311)="Census",INDEX(All!$Y$2:$Y$532,$P311),""))</f>
        <v/>
      </c>
      <c r="J311" s="11" t="str">
        <f>IF(OR(INDEX(All!$D$2:$D$532,$P311)="Local",INDEX(All!$D$2:$D$532,$P311)="Local / LUPC"),INDEX(All!$J$2:$J$532,$P311),IF(INDEX(All!$D$2:$D$532,$P311)="Census",INDEX(All!$AA$2:$AA$532,$P311),""))</f>
        <v/>
      </c>
      <c r="K311" s="11" t="str">
        <f>IF(OR(INDEX(All!$D$2:$D$532,$P311)="Local",INDEX(All!$D$2:$D$532,$P311)="Local / LUPC"),INDEX(All!$K$2:$K$532,$P311),IF(INDEX(All!$D$2:$D$532,$P311)="Census",INDEX(All!$AB$2:$AB$532,$P311),""))</f>
        <v/>
      </c>
      <c r="L311" s="11" t="str">
        <f>IF(OR(INDEX(All!$D$2:$D$532,$P311)="Local",INDEX(All!$D$2:$D$532,$P311)="Local / LUPC"),INDEX(All!$L$2:$L$532,$P311),IF(INDEX(All!$D$2:$D$532,$P311)="Census",INDEX(All!$AC$2:$AC$532,$P311),""))</f>
        <v/>
      </c>
      <c r="M311" s="11" t="str">
        <f>IF(OR(INDEX(All!$D$2:$D$532,$P311)="Local",INDEX(All!$D$2:$D$532,$P311)="Local / LUPC"),INDEX(All!$M$2:$M$532,$P311),IF(INDEX(All!$D$2:$D$532,$P311)="Census",INDEX(All!$X$2:$X$532,$P311),""))</f>
        <v/>
      </c>
      <c r="N311" s="11" t="str">
        <f>IF(OR(INDEX(All!$D$2:$D$532,$P311)="Local",INDEX(All!$D$2:$D$532,$P311)="Local / LUPC"),INDEX(All!$N$2:$N$532,$P311),"")</f>
        <v/>
      </c>
      <c r="O311" s="11">
        <f>INDEX(All!$V$2:$V$532,$P311)</f>
        <v>0</v>
      </c>
      <c r="P311">
        <f>MATCH($A311&amp;"|"&amp;$B311,INDEX(All!$A$2:$A$532&amp;"|"&amp;All!$B$2:$B$532,0),0)</f>
        <v>520</v>
      </c>
    </row>
    <row r="312" spans="1:16" x14ac:dyDescent="0.2">
      <c r="A312" t="s">
        <v>58</v>
      </c>
      <c r="B312" t="s">
        <v>59</v>
      </c>
      <c r="C312">
        <f>INDEX(All!$C$2:$C$532,$P312)</f>
        <v>0</v>
      </c>
      <c r="D312" t="str">
        <f>INDEX(All!$D$2:$D$532,$P312)</f>
        <v>Census</v>
      </c>
      <c r="E312" t="str">
        <f>INDEX(All!$E$2:$E$532,$P312)</f>
        <v>No</v>
      </c>
      <c r="F312" s="5">
        <f>INDEX(All!$F$2:$F$532,$P312)</f>
        <v>2721</v>
      </c>
      <c r="G312">
        <f>INDEX(All!$G$2:$G$532,$P312)</f>
        <v>2732</v>
      </c>
      <c r="H312" t="str">
        <f>IF(OR(INDEX(All!$D$2:$D$532,$P312)="Local",INDEX(All!$D$2:$D$532,$P312)="Local / LUPC"),INDEX(All!$H$2:$H$532,$P312),"")</f>
        <v/>
      </c>
      <c r="I312">
        <f>IF(OR(INDEX(All!$D$2:$D$532,$P312)="Local",INDEX(All!$D$2:$D$532,$P312)="Local / LUPC"),INDEX(All!$I$2:$I$532,$P312),IF(INDEX(All!$D$2:$D$532,$P312)="Census",INDEX(All!$Y$2:$Y$532,$P312),""))</f>
        <v>14</v>
      </c>
      <c r="J312">
        <f>IF(OR(INDEX(All!$D$2:$D$532,$P312)="Local",INDEX(All!$D$2:$D$532,$P312)="Local / LUPC"),INDEX(All!$J$2:$J$532,$P312),IF(INDEX(All!$D$2:$D$532,$P312)="Census",INDEX(All!$AA$2:$AA$532,$P312),""))</f>
        <v>0</v>
      </c>
      <c r="K312">
        <f>IF(OR(INDEX(All!$D$2:$D$532,$P312)="Local",INDEX(All!$D$2:$D$532,$P312)="Local / LUPC"),INDEX(All!$K$2:$K$532,$P312),IF(INDEX(All!$D$2:$D$532,$P312)="Census",INDEX(All!$AB$2:$AB$532,$P312),""))</f>
        <v>0</v>
      </c>
      <c r="L312">
        <f>IF(OR(INDEX(All!$D$2:$D$532,$P312)="Local",INDEX(All!$D$2:$D$532,$P312)="Local / LUPC"),INDEX(All!$L$2:$L$532,$P312),IF(INDEX(All!$D$2:$D$532,$P312)="Census",INDEX(All!$AC$2:$AC$532,$P312),""))</f>
        <v>0</v>
      </c>
      <c r="M312">
        <f>IF(OR(INDEX(All!$D$2:$D$532,$P312)="Local",INDEX(All!$D$2:$D$532,$P312)="Local / LUPC"),INDEX(All!$M$2:$M$532,$P312),IF(INDEX(All!$D$2:$D$532,$P312)="Census",INDEX(All!$X$2:$X$532,$P312),""))</f>
        <v>14</v>
      </c>
      <c r="N312" t="str">
        <f>IF(OR(INDEX(All!$D$2:$D$532,$P312)="Local",INDEX(All!$D$2:$D$532,$P312)="Local / LUPC"),INDEX(All!$N$2:$N$532,$P312),"")</f>
        <v/>
      </c>
      <c r="O312">
        <f>INDEX(All!$V$2:$V$532,$P312)</f>
        <v>0</v>
      </c>
      <c r="P312">
        <f>MATCH($A312&amp;"|"&amp;$B312,INDEX(All!$A$2:$A$532&amp;"|"&amp;All!$B$2:$B$532,0),0)</f>
        <v>2</v>
      </c>
    </row>
    <row r="313" spans="1:16" x14ac:dyDescent="0.2">
      <c r="A313" t="s">
        <v>61</v>
      </c>
      <c r="B313" t="s">
        <v>62</v>
      </c>
      <c r="C313">
        <f>INDEX(All!$C$2:$C$532,$P313)</f>
        <v>0</v>
      </c>
      <c r="D313" t="str">
        <f>INDEX(All!$D$2:$D$532,$P313)</f>
        <v>Census</v>
      </c>
      <c r="E313" t="str">
        <f>INDEX(All!$E$2:$E$532,$P313)</f>
        <v>No</v>
      </c>
      <c r="F313" s="5">
        <f>INDEX(All!$F$2:$F$532,$P313)</f>
        <v>1045</v>
      </c>
      <c r="G313">
        <f>INDEX(All!$G$2:$G$532,$P313)</f>
        <v>1179</v>
      </c>
      <c r="H313" t="str">
        <f>IF(OR(INDEX(All!$D$2:$D$532,$P313)="Local",INDEX(All!$D$2:$D$532,$P313)="Local / LUPC"),INDEX(All!$H$2:$H$532,$P313),"")</f>
        <v/>
      </c>
      <c r="I313">
        <f>IF(OR(INDEX(All!$D$2:$D$532,$P313)="Local",INDEX(All!$D$2:$D$532,$P313)="Local / LUPC"),INDEX(All!$I$2:$I$532,$P313),IF(INDEX(All!$D$2:$D$532,$P313)="Census",INDEX(All!$Y$2:$Y$532,$P313),""))</f>
        <v>10</v>
      </c>
      <c r="J313">
        <f>IF(OR(INDEX(All!$D$2:$D$532,$P313)="Local",INDEX(All!$D$2:$D$532,$P313)="Local / LUPC"),INDEX(All!$J$2:$J$532,$P313),IF(INDEX(All!$D$2:$D$532,$P313)="Census",INDEX(All!$AA$2:$AA$532,$P313),""))</f>
        <v>0</v>
      </c>
      <c r="K313">
        <f>IF(OR(INDEX(All!$D$2:$D$532,$P313)="Local",INDEX(All!$D$2:$D$532,$P313)="Local / LUPC"),INDEX(All!$K$2:$K$532,$P313),IF(INDEX(All!$D$2:$D$532,$P313)="Census",INDEX(All!$AB$2:$AB$532,$P313),""))</f>
        <v>4</v>
      </c>
      <c r="L313">
        <f>IF(OR(INDEX(All!$D$2:$D$532,$P313)="Local",INDEX(All!$D$2:$D$532,$P313)="Local / LUPC"),INDEX(All!$L$2:$L$532,$P313),IF(INDEX(All!$D$2:$D$532,$P313)="Census",INDEX(All!$AC$2:$AC$532,$P313),""))</f>
        <v>0</v>
      </c>
      <c r="M313">
        <f>IF(OR(INDEX(All!$D$2:$D$532,$P313)="Local",INDEX(All!$D$2:$D$532,$P313)="Local / LUPC"),INDEX(All!$M$2:$M$532,$P313),IF(INDEX(All!$D$2:$D$532,$P313)="Census",INDEX(All!$X$2:$X$532,$P313),""))</f>
        <v>14</v>
      </c>
      <c r="N313" t="str">
        <f>IF(OR(INDEX(All!$D$2:$D$532,$P313)="Local",INDEX(All!$D$2:$D$532,$P313)="Local / LUPC"),INDEX(All!$N$2:$N$532,$P313),"")</f>
        <v/>
      </c>
      <c r="O313">
        <f>INDEX(All!$V$2:$V$532,$P313)</f>
        <v>0</v>
      </c>
      <c r="P313">
        <f>MATCH($A313&amp;"|"&amp;$B313,INDEX(All!$A$2:$A$532&amp;"|"&amp;All!$B$2:$B$532,0),0)</f>
        <v>3</v>
      </c>
    </row>
    <row r="314" spans="1:16" x14ac:dyDescent="0.2">
      <c r="A314" t="s">
        <v>63</v>
      </c>
      <c r="B314" t="s">
        <v>64</v>
      </c>
      <c r="C314">
        <f>INDEX(All!$C$2:$C$532,$P314)</f>
        <v>0</v>
      </c>
      <c r="D314" t="str">
        <f>INDEX(All!$D$2:$D$532,$P314)</f>
        <v>Census</v>
      </c>
      <c r="E314" t="str">
        <f>INDEX(All!$E$2:$E$532,$P314)</f>
        <v>No</v>
      </c>
      <c r="F314" s="5">
        <f>INDEX(All!$F$2:$F$532,$P314)</f>
        <v>2204</v>
      </c>
      <c r="G314">
        <f>INDEX(All!$G$2:$G$532,$P314)</f>
        <v>2092</v>
      </c>
      <c r="H314" t="str">
        <f>IF(OR(INDEX(All!$D$2:$D$532,$P314)="Local",INDEX(All!$D$2:$D$532,$P314)="Local / LUPC"),INDEX(All!$H$2:$H$532,$P314),"")</f>
        <v/>
      </c>
      <c r="I314">
        <f>IF(OR(INDEX(All!$D$2:$D$532,$P314)="Local",INDEX(All!$D$2:$D$532,$P314)="Local / LUPC"),INDEX(All!$I$2:$I$532,$P314),IF(INDEX(All!$D$2:$D$532,$P314)="Census",INDEX(All!$Y$2:$Y$532,$P314),""))</f>
        <v>8</v>
      </c>
      <c r="J314">
        <f>IF(OR(INDEX(All!$D$2:$D$532,$P314)="Local",INDEX(All!$D$2:$D$532,$P314)="Local / LUPC"),INDEX(All!$J$2:$J$532,$P314),IF(INDEX(All!$D$2:$D$532,$P314)="Census",INDEX(All!$AA$2:$AA$532,$P314),""))</f>
        <v>0</v>
      </c>
      <c r="K314">
        <f>IF(OR(INDEX(All!$D$2:$D$532,$P314)="Local",INDEX(All!$D$2:$D$532,$P314)="Local / LUPC"),INDEX(All!$K$2:$K$532,$P314),IF(INDEX(All!$D$2:$D$532,$P314)="Census",INDEX(All!$AB$2:$AB$532,$P314),""))</f>
        <v>0</v>
      </c>
      <c r="L314">
        <f>IF(OR(INDEX(All!$D$2:$D$532,$P314)="Local",INDEX(All!$D$2:$D$532,$P314)="Local / LUPC"),INDEX(All!$L$2:$L$532,$P314),IF(INDEX(All!$D$2:$D$532,$P314)="Census",INDEX(All!$AC$2:$AC$532,$P314),""))</f>
        <v>0</v>
      </c>
      <c r="M314">
        <f>IF(OR(INDEX(All!$D$2:$D$532,$P314)="Local",INDEX(All!$D$2:$D$532,$P314)="Local / LUPC"),INDEX(All!$M$2:$M$532,$P314),IF(INDEX(All!$D$2:$D$532,$P314)="Census",INDEX(All!$X$2:$X$532,$P314),""))</f>
        <v>8</v>
      </c>
      <c r="N314" t="str">
        <f>IF(OR(INDEX(All!$D$2:$D$532,$P314)="Local",INDEX(All!$D$2:$D$532,$P314)="Local / LUPC"),INDEX(All!$N$2:$N$532,$P314),"")</f>
        <v/>
      </c>
      <c r="O314">
        <f>INDEX(All!$V$2:$V$532,$P314)</f>
        <v>0</v>
      </c>
      <c r="P314">
        <f>MATCH($A314&amp;"|"&amp;$B314,INDEX(All!$A$2:$A$532&amp;"|"&amp;All!$B$2:$B$532,0),0)</f>
        <v>4</v>
      </c>
    </row>
    <row r="315" spans="1:16" x14ac:dyDescent="0.2">
      <c r="A315" t="s">
        <v>65</v>
      </c>
      <c r="B315" t="s">
        <v>62</v>
      </c>
      <c r="C315">
        <f>INDEX(All!$C$2:$C$532,$P315)</f>
        <v>0</v>
      </c>
      <c r="D315" t="str">
        <f>INDEX(All!$D$2:$D$532,$P315)</f>
        <v>Not Available</v>
      </c>
      <c r="E315" t="str">
        <f>INDEX(All!$E$2:$E$532,$P315)</f>
        <v>No</v>
      </c>
      <c r="F315" s="5">
        <f>INDEX(All!$F$2:$F$532,$P315)</f>
        <v>553</v>
      </c>
      <c r="G315">
        <f>INDEX(All!$G$2:$G$532,$P315)</f>
        <v>523</v>
      </c>
      <c r="H315" t="str">
        <f>IF(OR(INDEX(All!$D$2:$D$532,$P315)="Local",INDEX(All!$D$2:$D$532,$P315)="Local / LUPC"),INDEX(All!$H$2:$H$532,$P315),"")</f>
        <v/>
      </c>
      <c r="I315" t="str">
        <f>IF(OR(INDEX(All!$D$2:$D$532,$P315)="Local",INDEX(All!$D$2:$D$532,$P315)="Local / LUPC"),INDEX(All!$I$2:$I$532,$P315),IF(INDEX(All!$D$2:$D$532,$P315)="Census",INDEX(All!$Y$2:$Y$532,$P315),""))</f>
        <v/>
      </c>
      <c r="J315" t="str">
        <f>IF(OR(INDEX(All!$D$2:$D$532,$P315)="Local",INDEX(All!$D$2:$D$532,$P315)="Local / LUPC"),INDEX(All!$J$2:$J$532,$P315),IF(INDEX(All!$D$2:$D$532,$P315)="Census",INDEX(All!$AA$2:$AA$532,$P315),""))</f>
        <v/>
      </c>
      <c r="K315" t="str">
        <f>IF(OR(INDEX(All!$D$2:$D$532,$P315)="Local",INDEX(All!$D$2:$D$532,$P315)="Local / LUPC"),INDEX(All!$K$2:$K$532,$P315),IF(INDEX(All!$D$2:$D$532,$P315)="Census",INDEX(All!$AB$2:$AB$532,$P315),""))</f>
        <v/>
      </c>
      <c r="L315" t="str">
        <f>IF(OR(INDEX(All!$D$2:$D$532,$P315)="Local",INDEX(All!$D$2:$D$532,$P315)="Local / LUPC"),INDEX(All!$L$2:$L$532,$P315),IF(INDEX(All!$D$2:$D$532,$P315)="Census",INDEX(All!$AC$2:$AC$532,$P315),""))</f>
        <v/>
      </c>
      <c r="M315" t="str">
        <f>IF(OR(INDEX(All!$D$2:$D$532,$P315)="Local",INDEX(All!$D$2:$D$532,$P315)="Local / LUPC"),INDEX(All!$M$2:$M$532,$P315),IF(INDEX(All!$D$2:$D$532,$P315)="Census",INDEX(All!$X$2:$X$532,$P315),""))</f>
        <v/>
      </c>
      <c r="N315" t="str">
        <f>IF(OR(INDEX(All!$D$2:$D$532,$P315)="Local",INDEX(All!$D$2:$D$532,$P315)="Local / LUPC"),INDEX(All!$N$2:$N$532,$P315),"")</f>
        <v/>
      </c>
      <c r="O315">
        <f>INDEX(All!$V$2:$V$532,$P315)</f>
        <v>0</v>
      </c>
      <c r="P315">
        <f>MATCH($A315&amp;"|"&amp;$B315,INDEX(All!$A$2:$A$532&amp;"|"&amp;All!$B$2:$B$532,0),0)</f>
        <v>5</v>
      </c>
    </row>
    <row r="316" spans="1:16" x14ac:dyDescent="0.2">
      <c r="A316" t="s">
        <v>66</v>
      </c>
      <c r="B316" t="s">
        <v>59</v>
      </c>
      <c r="C316">
        <f>INDEX(All!$C$2:$C$532,$P316)</f>
        <v>0</v>
      </c>
      <c r="D316" t="str">
        <f>INDEX(All!$D$2:$D$532,$P316)</f>
        <v>Census</v>
      </c>
      <c r="E316" t="str">
        <f>INDEX(All!$E$2:$E$532,$P316)</f>
        <v>No</v>
      </c>
      <c r="F316" s="5">
        <f>INDEX(All!$F$2:$F$532,$P316)</f>
        <v>3125</v>
      </c>
      <c r="G316">
        <f>INDEX(All!$G$2:$G$532,$P316)</f>
        <v>3186</v>
      </c>
      <c r="H316" t="str">
        <f>IF(OR(INDEX(All!$D$2:$D$532,$P316)="Local",INDEX(All!$D$2:$D$532,$P316)="Local / LUPC"),INDEX(All!$H$2:$H$532,$P316),"")</f>
        <v/>
      </c>
      <c r="I316">
        <f>IF(OR(INDEX(All!$D$2:$D$532,$P316)="Local",INDEX(All!$D$2:$D$532,$P316)="Local / LUPC"),INDEX(All!$I$2:$I$532,$P316),IF(INDEX(All!$D$2:$D$532,$P316)="Census",INDEX(All!$Y$2:$Y$532,$P316),""))</f>
        <v>16</v>
      </c>
      <c r="J316">
        <f>IF(OR(INDEX(All!$D$2:$D$532,$P316)="Local",INDEX(All!$D$2:$D$532,$P316)="Local / LUPC"),INDEX(All!$J$2:$J$532,$P316),IF(INDEX(All!$D$2:$D$532,$P316)="Census",INDEX(All!$AA$2:$AA$532,$P316),""))</f>
        <v>0</v>
      </c>
      <c r="K316">
        <f>IF(OR(INDEX(All!$D$2:$D$532,$P316)="Local",INDEX(All!$D$2:$D$532,$P316)="Local / LUPC"),INDEX(All!$K$2:$K$532,$P316),IF(INDEX(All!$D$2:$D$532,$P316)="Census",INDEX(All!$AB$2:$AB$532,$P316),""))</f>
        <v>0</v>
      </c>
      <c r="L316">
        <f>IF(OR(INDEX(All!$D$2:$D$532,$P316)="Local",INDEX(All!$D$2:$D$532,$P316)="Local / LUPC"),INDEX(All!$L$2:$L$532,$P316),IF(INDEX(All!$D$2:$D$532,$P316)="Census",INDEX(All!$AC$2:$AC$532,$P316),""))</f>
        <v>0</v>
      </c>
      <c r="M316">
        <f>IF(OR(INDEX(All!$D$2:$D$532,$P316)="Local",INDEX(All!$D$2:$D$532,$P316)="Local / LUPC"),INDEX(All!$M$2:$M$532,$P316),IF(INDEX(All!$D$2:$D$532,$P316)="Census",INDEX(All!$X$2:$X$532,$P316),""))</f>
        <v>16</v>
      </c>
      <c r="N316" t="str">
        <f>IF(OR(INDEX(All!$D$2:$D$532,$P316)="Local",INDEX(All!$D$2:$D$532,$P316)="Local / LUPC"),INDEX(All!$N$2:$N$532,$P316),"")</f>
        <v/>
      </c>
      <c r="O316">
        <f>INDEX(All!$V$2:$V$532,$P316)</f>
        <v>0</v>
      </c>
      <c r="P316">
        <f>MATCH($A316&amp;"|"&amp;$B316,INDEX(All!$A$2:$A$532&amp;"|"&amp;All!$B$2:$B$532,0),0)</f>
        <v>6</v>
      </c>
    </row>
    <row r="317" spans="1:16" x14ac:dyDescent="0.2">
      <c r="A317" t="s">
        <v>67</v>
      </c>
      <c r="B317" t="s">
        <v>68</v>
      </c>
      <c r="C317">
        <f>INDEX(All!$C$2:$C$532,$P317)</f>
        <v>0</v>
      </c>
      <c r="D317" t="str">
        <f>INDEX(All!$D$2:$D$532,$P317)</f>
        <v>Census</v>
      </c>
      <c r="E317" t="str">
        <f>INDEX(All!$E$2:$E$532,$P317)</f>
        <v>No</v>
      </c>
      <c r="F317" s="5">
        <f>INDEX(All!$F$2:$F$532,$P317)</f>
        <v>224</v>
      </c>
      <c r="G317">
        <f>INDEX(All!$G$2:$G$532,$P317)</f>
        <v>234</v>
      </c>
      <c r="H317" t="str">
        <f>IF(OR(INDEX(All!$D$2:$D$532,$P317)="Local",INDEX(All!$D$2:$D$532,$P317)="Local / LUPC"),INDEX(All!$H$2:$H$532,$P317),"")</f>
        <v/>
      </c>
      <c r="I317">
        <f>IF(OR(INDEX(All!$D$2:$D$532,$P317)="Local",INDEX(All!$D$2:$D$532,$P317)="Local / LUPC"),INDEX(All!$I$2:$I$532,$P317),IF(INDEX(All!$D$2:$D$532,$P317)="Census",INDEX(All!$Y$2:$Y$532,$P317),""))</f>
        <v>2</v>
      </c>
      <c r="J317">
        <f>IF(OR(INDEX(All!$D$2:$D$532,$P317)="Local",INDEX(All!$D$2:$D$532,$P317)="Local / LUPC"),INDEX(All!$J$2:$J$532,$P317),IF(INDEX(All!$D$2:$D$532,$P317)="Census",INDEX(All!$AA$2:$AA$532,$P317),""))</f>
        <v>0</v>
      </c>
      <c r="K317">
        <f>IF(OR(INDEX(All!$D$2:$D$532,$P317)="Local",INDEX(All!$D$2:$D$532,$P317)="Local / LUPC"),INDEX(All!$K$2:$K$532,$P317),IF(INDEX(All!$D$2:$D$532,$P317)="Census",INDEX(All!$AB$2:$AB$532,$P317),""))</f>
        <v>0</v>
      </c>
      <c r="L317">
        <f>IF(OR(INDEX(All!$D$2:$D$532,$P317)="Local",INDEX(All!$D$2:$D$532,$P317)="Local / LUPC"),INDEX(All!$L$2:$L$532,$P317),IF(INDEX(All!$D$2:$D$532,$P317)="Census",INDEX(All!$AC$2:$AC$532,$P317),""))</f>
        <v>0</v>
      </c>
      <c r="M317">
        <f>IF(OR(INDEX(All!$D$2:$D$532,$P317)="Local",INDEX(All!$D$2:$D$532,$P317)="Local / LUPC"),INDEX(All!$M$2:$M$532,$P317),IF(INDEX(All!$D$2:$D$532,$P317)="Census",INDEX(All!$X$2:$X$532,$P317),""))</f>
        <v>2</v>
      </c>
      <c r="N317" t="str">
        <f>IF(OR(INDEX(All!$D$2:$D$532,$P317)="Local",INDEX(All!$D$2:$D$532,$P317)="Local / LUPC"),INDEX(All!$N$2:$N$532,$P317),"")</f>
        <v/>
      </c>
      <c r="O317">
        <f>INDEX(All!$V$2:$V$532,$P317)</f>
        <v>0</v>
      </c>
      <c r="P317">
        <f>MATCH($A317&amp;"|"&amp;$B317,INDEX(All!$A$2:$A$532&amp;"|"&amp;All!$B$2:$B$532,0),0)</f>
        <v>7</v>
      </c>
    </row>
    <row r="318" spans="1:16" x14ac:dyDescent="0.2">
      <c r="A318" t="s">
        <v>69</v>
      </c>
      <c r="B318" t="s">
        <v>70</v>
      </c>
      <c r="C318">
        <f>INDEX(All!$C$2:$C$532,$P318)</f>
        <v>0</v>
      </c>
      <c r="D318" t="str">
        <f>INDEX(All!$D$2:$D$532,$P318)</f>
        <v>Census</v>
      </c>
      <c r="E318" t="str">
        <f>INDEX(All!$E$2:$E$532,$P318)</f>
        <v>No</v>
      </c>
      <c r="F318" s="5">
        <f>INDEX(All!$F$2:$F$532,$P318)</f>
        <v>818</v>
      </c>
      <c r="G318">
        <f>INDEX(All!$G$2:$G$532,$P318)</f>
        <v>734</v>
      </c>
      <c r="H318" t="str">
        <f>IF(OR(INDEX(All!$D$2:$D$532,$P318)="Local",INDEX(All!$D$2:$D$532,$P318)="Local / LUPC"),INDEX(All!$H$2:$H$532,$P318),"")</f>
        <v/>
      </c>
      <c r="I318">
        <f>IF(OR(INDEX(All!$D$2:$D$532,$P318)="Local",INDEX(All!$D$2:$D$532,$P318)="Local / LUPC"),INDEX(All!$I$2:$I$532,$P318),IF(INDEX(All!$D$2:$D$532,$P318)="Census",INDEX(All!$Y$2:$Y$532,$P318),""))</f>
        <v>6</v>
      </c>
      <c r="J318">
        <f>IF(OR(INDEX(All!$D$2:$D$532,$P318)="Local",INDEX(All!$D$2:$D$532,$P318)="Local / LUPC"),INDEX(All!$J$2:$J$532,$P318),IF(INDEX(All!$D$2:$D$532,$P318)="Census",INDEX(All!$AA$2:$AA$532,$P318),""))</f>
        <v>0</v>
      </c>
      <c r="K318">
        <f>IF(OR(INDEX(All!$D$2:$D$532,$P318)="Local",INDEX(All!$D$2:$D$532,$P318)="Local / LUPC"),INDEX(All!$K$2:$K$532,$P318),IF(INDEX(All!$D$2:$D$532,$P318)="Census",INDEX(All!$AB$2:$AB$532,$P318),""))</f>
        <v>0</v>
      </c>
      <c r="L318">
        <f>IF(OR(INDEX(All!$D$2:$D$532,$P318)="Local",INDEX(All!$D$2:$D$532,$P318)="Local / LUPC"),INDEX(All!$L$2:$L$532,$P318),IF(INDEX(All!$D$2:$D$532,$P318)="Census",INDEX(All!$AC$2:$AC$532,$P318),""))</f>
        <v>0</v>
      </c>
      <c r="M318">
        <f>IF(OR(INDEX(All!$D$2:$D$532,$P318)="Local",INDEX(All!$D$2:$D$532,$P318)="Local / LUPC"),INDEX(All!$M$2:$M$532,$P318),IF(INDEX(All!$D$2:$D$532,$P318)="Census",INDEX(All!$X$2:$X$532,$P318),""))</f>
        <v>6</v>
      </c>
      <c r="N318" t="str">
        <f>IF(OR(INDEX(All!$D$2:$D$532,$P318)="Local",INDEX(All!$D$2:$D$532,$P318)="Local / LUPC"),INDEX(All!$N$2:$N$532,$P318),"")</f>
        <v/>
      </c>
      <c r="O318">
        <f>INDEX(All!$V$2:$V$532,$P318)</f>
        <v>0</v>
      </c>
      <c r="P318">
        <f>MATCH($A318&amp;"|"&amp;$B318,INDEX(All!$A$2:$A$532&amp;"|"&amp;All!$B$2:$B$532,0),0)</f>
        <v>8</v>
      </c>
    </row>
    <row r="319" spans="1:16" x14ac:dyDescent="0.2">
      <c r="A319" t="s">
        <v>71</v>
      </c>
      <c r="B319" t="s">
        <v>72</v>
      </c>
      <c r="C319">
        <f>INDEX(All!$C$2:$C$532,$P319)</f>
        <v>0</v>
      </c>
      <c r="D319" t="str">
        <f>INDEX(All!$D$2:$D$532,$P319)</f>
        <v>Census</v>
      </c>
      <c r="E319" t="str">
        <f>INDEX(All!$E$2:$E$532,$P319)</f>
        <v>No</v>
      </c>
      <c r="F319" s="5">
        <f>INDEX(All!$F$2:$F$532,$P319)</f>
        <v>819</v>
      </c>
      <c r="G319">
        <f>INDEX(All!$G$2:$G$532,$P319)</f>
        <v>843</v>
      </c>
      <c r="H319" t="str">
        <f>IF(OR(INDEX(All!$D$2:$D$532,$P319)="Local",INDEX(All!$D$2:$D$532,$P319)="Local / LUPC"),INDEX(All!$H$2:$H$532,$P319),"")</f>
        <v/>
      </c>
      <c r="I319">
        <f>IF(OR(INDEX(All!$D$2:$D$532,$P319)="Local",INDEX(All!$D$2:$D$532,$P319)="Local / LUPC"),INDEX(All!$I$2:$I$532,$P319),IF(INDEX(All!$D$2:$D$532,$P319)="Census",INDEX(All!$Y$2:$Y$532,$P319),""))</f>
        <v>0</v>
      </c>
      <c r="J319">
        <f>IF(OR(INDEX(All!$D$2:$D$532,$P319)="Local",INDEX(All!$D$2:$D$532,$P319)="Local / LUPC"),INDEX(All!$J$2:$J$532,$P319),IF(INDEX(All!$D$2:$D$532,$P319)="Census",INDEX(All!$AA$2:$AA$532,$P319),""))</f>
        <v>0</v>
      </c>
      <c r="K319">
        <f>IF(OR(INDEX(All!$D$2:$D$532,$P319)="Local",INDEX(All!$D$2:$D$532,$P319)="Local / LUPC"),INDEX(All!$K$2:$K$532,$P319),IF(INDEX(All!$D$2:$D$532,$P319)="Census",INDEX(All!$AB$2:$AB$532,$P319),""))</f>
        <v>0</v>
      </c>
      <c r="L319">
        <f>IF(OR(INDEX(All!$D$2:$D$532,$P319)="Local",INDEX(All!$D$2:$D$532,$P319)="Local / LUPC"),INDEX(All!$L$2:$L$532,$P319),IF(INDEX(All!$D$2:$D$532,$P319)="Census",INDEX(All!$AC$2:$AC$532,$P319),""))</f>
        <v>0</v>
      </c>
      <c r="M319">
        <f>IF(OR(INDEX(All!$D$2:$D$532,$P319)="Local",INDEX(All!$D$2:$D$532,$P319)="Local / LUPC"),INDEX(All!$M$2:$M$532,$P319),IF(INDEX(All!$D$2:$D$532,$P319)="Census",INDEX(All!$X$2:$X$532,$P319),""))</f>
        <v>0</v>
      </c>
      <c r="N319" t="str">
        <f>IF(OR(INDEX(All!$D$2:$D$532,$P319)="Local",INDEX(All!$D$2:$D$532,$P319)="Local / LUPC"),INDEX(All!$N$2:$N$532,$P319),"")</f>
        <v/>
      </c>
      <c r="O319">
        <f>INDEX(All!$V$2:$V$532,$P319)</f>
        <v>0</v>
      </c>
      <c r="P319">
        <f>MATCH($A319&amp;"|"&amp;$B319,INDEX(All!$A$2:$A$532&amp;"|"&amp;All!$B$2:$B$532,0),0)</f>
        <v>9</v>
      </c>
    </row>
    <row r="320" spans="1:16" x14ac:dyDescent="0.2">
      <c r="A320" t="s">
        <v>73</v>
      </c>
      <c r="B320" t="s">
        <v>74</v>
      </c>
      <c r="C320">
        <f>INDEX(All!$C$2:$C$532,$P320)</f>
        <v>0</v>
      </c>
      <c r="D320" t="str">
        <f>INDEX(All!$D$2:$D$532,$P320)</f>
        <v>Census</v>
      </c>
      <c r="E320" t="str">
        <f>INDEX(All!$E$2:$E$532,$P320)</f>
        <v>No</v>
      </c>
      <c r="F320" s="5">
        <f>INDEX(All!$F$2:$F$532,$P320)</f>
        <v>424</v>
      </c>
      <c r="G320">
        <f>INDEX(All!$G$2:$G$532,$P320)</f>
        <v>261</v>
      </c>
      <c r="H320" t="str">
        <f>IF(OR(INDEX(All!$D$2:$D$532,$P320)="Local",INDEX(All!$D$2:$D$532,$P320)="Local / LUPC"),INDEX(All!$H$2:$H$532,$P320),"")</f>
        <v/>
      </c>
      <c r="I320">
        <f>IF(OR(INDEX(All!$D$2:$D$532,$P320)="Local",INDEX(All!$D$2:$D$532,$P320)="Local / LUPC"),INDEX(All!$I$2:$I$532,$P320),IF(INDEX(All!$D$2:$D$532,$P320)="Census",INDEX(All!$Y$2:$Y$532,$P320),""))</f>
        <v>4</v>
      </c>
      <c r="J320">
        <f>IF(OR(INDEX(All!$D$2:$D$532,$P320)="Local",INDEX(All!$D$2:$D$532,$P320)="Local / LUPC"),INDEX(All!$J$2:$J$532,$P320),IF(INDEX(All!$D$2:$D$532,$P320)="Census",INDEX(All!$AA$2:$AA$532,$P320),""))</f>
        <v>0</v>
      </c>
      <c r="K320">
        <f>IF(OR(INDEX(All!$D$2:$D$532,$P320)="Local",INDEX(All!$D$2:$D$532,$P320)="Local / LUPC"),INDEX(All!$K$2:$K$532,$P320),IF(INDEX(All!$D$2:$D$532,$P320)="Census",INDEX(All!$AB$2:$AB$532,$P320),""))</f>
        <v>0</v>
      </c>
      <c r="L320">
        <f>IF(OR(INDEX(All!$D$2:$D$532,$P320)="Local",INDEX(All!$D$2:$D$532,$P320)="Local / LUPC"),INDEX(All!$L$2:$L$532,$P320),IF(INDEX(All!$D$2:$D$532,$P320)="Census",INDEX(All!$AC$2:$AC$532,$P320),""))</f>
        <v>0</v>
      </c>
      <c r="M320">
        <f>IF(OR(INDEX(All!$D$2:$D$532,$P320)="Local",INDEX(All!$D$2:$D$532,$P320)="Local / LUPC"),INDEX(All!$M$2:$M$532,$P320),IF(INDEX(All!$D$2:$D$532,$P320)="Census",INDEX(All!$X$2:$X$532,$P320),""))</f>
        <v>4</v>
      </c>
      <c r="N320" t="str">
        <f>IF(OR(INDEX(All!$D$2:$D$532,$P320)="Local",INDEX(All!$D$2:$D$532,$P320)="Local / LUPC"),INDEX(All!$N$2:$N$532,$P320),"")</f>
        <v/>
      </c>
      <c r="O320">
        <f>INDEX(All!$V$2:$V$532,$P320)</f>
        <v>0</v>
      </c>
      <c r="P320">
        <f>MATCH($A320&amp;"|"&amp;$B320,INDEX(All!$A$2:$A$532&amp;"|"&amp;All!$B$2:$B$532,0),0)</f>
        <v>10</v>
      </c>
    </row>
    <row r="321" spans="1:16" x14ac:dyDescent="0.2">
      <c r="A321" t="s">
        <v>75</v>
      </c>
      <c r="B321" t="s">
        <v>68</v>
      </c>
      <c r="C321">
        <f>INDEX(All!$C$2:$C$532,$P321)</f>
        <v>0</v>
      </c>
      <c r="D321" t="str">
        <f>INDEX(All!$D$2:$D$532,$P321)</f>
        <v>Census</v>
      </c>
      <c r="E321" t="str">
        <f>INDEX(All!$E$2:$E$532,$P321)</f>
        <v>No</v>
      </c>
      <c r="F321" s="5">
        <f>INDEX(All!$F$2:$F$532,$P321)</f>
        <v>395</v>
      </c>
      <c r="G321">
        <f>INDEX(All!$G$2:$G$532,$P321)</f>
        <v>251</v>
      </c>
      <c r="H321" t="str">
        <f>IF(OR(INDEX(All!$D$2:$D$532,$P321)="Local",INDEX(All!$D$2:$D$532,$P321)="Local / LUPC"),INDEX(All!$H$2:$H$532,$P321),"")</f>
        <v/>
      </c>
      <c r="I321">
        <f>IF(OR(INDEX(All!$D$2:$D$532,$P321)="Local",INDEX(All!$D$2:$D$532,$P321)="Local / LUPC"),INDEX(All!$I$2:$I$532,$P321),IF(INDEX(All!$D$2:$D$532,$P321)="Census",INDEX(All!$Y$2:$Y$532,$P321),""))</f>
        <v>0</v>
      </c>
      <c r="J321">
        <f>IF(OR(INDEX(All!$D$2:$D$532,$P321)="Local",INDEX(All!$D$2:$D$532,$P321)="Local / LUPC"),INDEX(All!$J$2:$J$532,$P321),IF(INDEX(All!$D$2:$D$532,$P321)="Census",INDEX(All!$AA$2:$AA$532,$P321),""))</f>
        <v>0</v>
      </c>
      <c r="K321">
        <f>IF(OR(INDEX(All!$D$2:$D$532,$P321)="Local",INDEX(All!$D$2:$D$532,$P321)="Local / LUPC"),INDEX(All!$K$2:$K$532,$P321),IF(INDEX(All!$D$2:$D$532,$P321)="Census",INDEX(All!$AB$2:$AB$532,$P321),""))</f>
        <v>0</v>
      </c>
      <c r="L321">
        <f>IF(OR(INDEX(All!$D$2:$D$532,$P321)="Local",INDEX(All!$D$2:$D$532,$P321)="Local / LUPC"),INDEX(All!$L$2:$L$532,$P321),IF(INDEX(All!$D$2:$D$532,$P321)="Census",INDEX(All!$AC$2:$AC$532,$P321),""))</f>
        <v>0</v>
      </c>
      <c r="M321">
        <f>IF(OR(INDEX(All!$D$2:$D$532,$P321)="Local",INDEX(All!$D$2:$D$532,$P321)="Local / LUPC"),INDEX(All!$M$2:$M$532,$P321),IF(INDEX(All!$D$2:$D$532,$P321)="Census",INDEX(All!$X$2:$X$532,$P321),""))</f>
        <v>0</v>
      </c>
      <c r="N321" t="str">
        <f>IF(OR(INDEX(All!$D$2:$D$532,$P321)="Local",INDEX(All!$D$2:$D$532,$P321)="Local / LUPC"),INDEX(All!$N$2:$N$532,$P321),"")</f>
        <v/>
      </c>
      <c r="O321">
        <f>INDEX(All!$V$2:$V$532,$P321)</f>
        <v>0</v>
      </c>
      <c r="P321">
        <f>MATCH($A321&amp;"|"&amp;$B321,INDEX(All!$A$2:$A$532&amp;"|"&amp;All!$B$2:$B$532,0),0)</f>
        <v>11</v>
      </c>
    </row>
    <row r="322" spans="1:16" x14ac:dyDescent="0.2">
      <c r="A322" t="s">
        <v>76</v>
      </c>
      <c r="B322" t="s">
        <v>77</v>
      </c>
      <c r="C322">
        <f>INDEX(All!$C$2:$C$532,$P322)</f>
        <v>0</v>
      </c>
      <c r="D322" t="str">
        <f>INDEX(All!$D$2:$D$532,$P322)</f>
        <v>Census</v>
      </c>
      <c r="E322" t="str">
        <f>INDEX(All!$E$2:$E$532,$P322)</f>
        <v>No</v>
      </c>
      <c r="F322" s="5">
        <f>INDEX(All!$F$2:$F$532,$P322)</f>
        <v>679</v>
      </c>
      <c r="G322">
        <f>INDEX(All!$G$2:$G$532,$P322)</f>
        <v>892</v>
      </c>
      <c r="H322" t="str">
        <f>IF(OR(INDEX(All!$D$2:$D$532,$P322)="Local",INDEX(All!$D$2:$D$532,$P322)="Local / LUPC"),INDEX(All!$H$2:$H$532,$P322),"")</f>
        <v/>
      </c>
      <c r="I322">
        <f>IF(OR(INDEX(All!$D$2:$D$532,$P322)="Local",INDEX(All!$D$2:$D$532,$P322)="Local / LUPC"),INDEX(All!$I$2:$I$532,$P322),IF(INDEX(All!$D$2:$D$532,$P322)="Census",INDEX(All!$Y$2:$Y$532,$P322),""))</f>
        <v>2</v>
      </c>
      <c r="J322">
        <f>IF(OR(INDEX(All!$D$2:$D$532,$P322)="Local",INDEX(All!$D$2:$D$532,$P322)="Local / LUPC"),INDEX(All!$J$2:$J$532,$P322),IF(INDEX(All!$D$2:$D$532,$P322)="Census",INDEX(All!$AA$2:$AA$532,$P322),""))</f>
        <v>0</v>
      </c>
      <c r="K322">
        <f>IF(OR(INDEX(All!$D$2:$D$532,$P322)="Local",INDEX(All!$D$2:$D$532,$P322)="Local / LUPC"),INDEX(All!$K$2:$K$532,$P322),IF(INDEX(All!$D$2:$D$532,$P322)="Census",INDEX(All!$AB$2:$AB$532,$P322),""))</f>
        <v>0</v>
      </c>
      <c r="L322">
        <f>IF(OR(INDEX(All!$D$2:$D$532,$P322)="Local",INDEX(All!$D$2:$D$532,$P322)="Local / LUPC"),INDEX(All!$L$2:$L$532,$P322),IF(INDEX(All!$D$2:$D$532,$P322)="Census",INDEX(All!$AC$2:$AC$532,$P322),""))</f>
        <v>0</v>
      </c>
      <c r="M322">
        <f>IF(OR(INDEX(All!$D$2:$D$532,$P322)="Local",INDEX(All!$D$2:$D$532,$P322)="Local / LUPC"),INDEX(All!$M$2:$M$532,$P322),IF(INDEX(All!$D$2:$D$532,$P322)="Census",INDEX(All!$X$2:$X$532,$P322),""))</f>
        <v>2</v>
      </c>
      <c r="N322" t="str">
        <f>IF(OR(INDEX(All!$D$2:$D$532,$P322)="Local",INDEX(All!$D$2:$D$532,$P322)="Local / LUPC"),INDEX(All!$N$2:$N$532,$P322),"")</f>
        <v/>
      </c>
      <c r="O322">
        <f>INDEX(All!$V$2:$V$532,$P322)</f>
        <v>0</v>
      </c>
      <c r="P322">
        <f>MATCH($A322&amp;"|"&amp;$B322,INDEX(All!$A$2:$A$532&amp;"|"&amp;All!$B$2:$B$532,0),0)</f>
        <v>12</v>
      </c>
    </row>
    <row r="323" spans="1:16" x14ac:dyDescent="0.2">
      <c r="A323" t="s">
        <v>82</v>
      </c>
      <c r="B323" t="s">
        <v>83</v>
      </c>
      <c r="C323">
        <f>INDEX(All!$C$2:$C$532,$P323)</f>
        <v>0</v>
      </c>
      <c r="D323" t="str">
        <f>INDEX(All!$D$2:$D$532,$P323)</f>
        <v>Census</v>
      </c>
      <c r="E323" t="str">
        <f>INDEX(All!$E$2:$E$532,$P323)</f>
        <v>No</v>
      </c>
      <c r="F323" s="5">
        <f>INDEX(All!$F$2:$F$532,$P323)</f>
        <v>1360</v>
      </c>
      <c r="G323">
        <f>INDEX(All!$G$2:$G$532,$P323)</f>
        <v>1455</v>
      </c>
      <c r="H323" t="str">
        <f>IF(OR(INDEX(All!$D$2:$D$532,$P323)="Local",INDEX(All!$D$2:$D$532,$P323)="Local / LUPC"),INDEX(All!$H$2:$H$532,$P323),"")</f>
        <v/>
      </c>
      <c r="I323">
        <f>IF(OR(INDEX(All!$D$2:$D$532,$P323)="Local",INDEX(All!$D$2:$D$532,$P323)="Local / LUPC"),INDEX(All!$I$2:$I$532,$P323),IF(INDEX(All!$D$2:$D$532,$P323)="Census",INDEX(All!$Y$2:$Y$532,$P323),""))</f>
        <v>18</v>
      </c>
      <c r="J323">
        <f>IF(OR(INDEX(All!$D$2:$D$532,$P323)="Local",INDEX(All!$D$2:$D$532,$P323)="Local / LUPC"),INDEX(All!$J$2:$J$532,$P323),IF(INDEX(All!$D$2:$D$532,$P323)="Census",INDEX(All!$AA$2:$AA$532,$P323),""))</f>
        <v>2</v>
      </c>
      <c r="K323">
        <f>IF(OR(INDEX(All!$D$2:$D$532,$P323)="Local",INDEX(All!$D$2:$D$532,$P323)="Local / LUPC"),INDEX(All!$K$2:$K$532,$P323),IF(INDEX(All!$D$2:$D$532,$P323)="Census",INDEX(All!$AB$2:$AB$532,$P323),""))</f>
        <v>0</v>
      </c>
      <c r="L323">
        <f>IF(OR(INDEX(All!$D$2:$D$532,$P323)="Local",INDEX(All!$D$2:$D$532,$P323)="Local / LUPC"),INDEX(All!$L$2:$L$532,$P323),IF(INDEX(All!$D$2:$D$532,$P323)="Census",INDEX(All!$AC$2:$AC$532,$P323),""))</f>
        <v>0</v>
      </c>
      <c r="M323">
        <f>IF(OR(INDEX(All!$D$2:$D$532,$P323)="Local",INDEX(All!$D$2:$D$532,$P323)="Local / LUPC"),INDEX(All!$M$2:$M$532,$P323),IF(INDEX(All!$D$2:$D$532,$P323)="Census",INDEX(All!$X$2:$X$532,$P323),""))</f>
        <v>20</v>
      </c>
      <c r="N323" t="str">
        <f>IF(OR(INDEX(All!$D$2:$D$532,$P323)="Local",INDEX(All!$D$2:$D$532,$P323)="Local / LUPC"),INDEX(All!$N$2:$N$532,$P323),"")</f>
        <v/>
      </c>
      <c r="O323">
        <f>INDEX(All!$V$2:$V$532,$P323)</f>
        <v>0</v>
      </c>
      <c r="P323">
        <f>MATCH($A323&amp;"|"&amp;$B323,INDEX(All!$A$2:$A$532&amp;"|"&amp;All!$B$2:$B$532,0),0)</f>
        <v>14</v>
      </c>
    </row>
    <row r="324" spans="1:16" x14ac:dyDescent="0.2">
      <c r="A324" t="s">
        <v>92</v>
      </c>
      <c r="B324" t="s">
        <v>68</v>
      </c>
      <c r="C324">
        <f>INDEX(All!$C$2:$C$532,$P324)</f>
        <v>0</v>
      </c>
      <c r="D324" t="str">
        <f>INDEX(All!$D$2:$D$532,$P324)</f>
        <v>Census</v>
      </c>
      <c r="E324" t="str">
        <f>INDEX(All!$E$2:$E$532,$P324)</f>
        <v>No</v>
      </c>
      <c r="F324" s="5">
        <f>INDEX(All!$F$2:$F$532,$P324)</f>
        <v>1080</v>
      </c>
      <c r="G324">
        <f>INDEX(All!$G$2:$G$532,$P324)</f>
        <v>1196</v>
      </c>
      <c r="H324" t="str">
        <f>IF(OR(INDEX(All!$D$2:$D$532,$P324)="Local",INDEX(All!$D$2:$D$532,$P324)="Local / LUPC"),INDEX(All!$H$2:$H$532,$P324),"")</f>
        <v/>
      </c>
      <c r="I324">
        <f>IF(OR(INDEX(All!$D$2:$D$532,$P324)="Local",INDEX(All!$D$2:$D$532,$P324)="Local / LUPC"),INDEX(All!$I$2:$I$532,$P324),IF(INDEX(All!$D$2:$D$532,$P324)="Census",INDEX(All!$Y$2:$Y$532,$P324),""))</f>
        <v>4</v>
      </c>
      <c r="J324">
        <f>IF(OR(INDEX(All!$D$2:$D$532,$P324)="Local",INDEX(All!$D$2:$D$532,$P324)="Local / LUPC"),INDEX(All!$J$2:$J$532,$P324),IF(INDEX(All!$D$2:$D$532,$P324)="Census",INDEX(All!$AA$2:$AA$532,$P324),""))</f>
        <v>0</v>
      </c>
      <c r="K324">
        <f>IF(OR(INDEX(All!$D$2:$D$532,$P324)="Local",INDEX(All!$D$2:$D$532,$P324)="Local / LUPC"),INDEX(All!$K$2:$K$532,$P324),IF(INDEX(All!$D$2:$D$532,$P324)="Census",INDEX(All!$AB$2:$AB$532,$P324),""))</f>
        <v>0</v>
      </c>
      <c r="L324">
        <f>IF(OR(INDEX(All!$D$2:$D$532,$P324)="Local",INDEX(All!$D$2:$D$532,$P324)="Local / LUPC"),INDEX(All!$L$2:$L$532,$P324),IF(INDEX(All!$D$2:$D$532,$P324)="Census",INDEX(All!$AC$2:$AC$532,$P324),""))</f>
        <v>0</v>
      </c>
      <c r="M324">
        <f>IF(OR(INDEX(All!$D$2:$D$532,$P324)="Local",INDEX(All!$D$2:$D$532,$P324)="Local / LUPC"),INDEX(All!$M$2:$M$532,$P324),IF(INDEX(All!$D$2:$D$532,$P324)="Census",INDEX(All!$X$2:$X$532,$P324),""))</f>
        <v>4</v>
      </c>
      <c r="N324" t="str">
        <f>IF(OR(INDEX(All!$D$2:$D$532,$P324)="Local",INDEX(All!$D$2:$D$532,$P324)="Local / LUPC"),INDEX(All!$N$2:$N$532,$P324),"")</f>
        <v/>
      </c>
      <c r="O324">
        <f>INDEX(All!$V$2:$V$532,$P324)</f>
        <v>0</v>
      </c>
      <c r="P324">
        <f>MATCH($A324&amp;"|"&amp;$B324,INDEX(All!$A$2:$A$532&amp;"|"&amp;All!$B$2:$B$532,0),0)</f>
        <v>18</v>
      </c>
    </row>
    <row r="325" spans="1:16" x14ac:dyDescent="0.2">
      <c r="A325" t="s">
        <v>98</v>
      </c>
      <c r="B325" t="s">
        <v>74</v>
      </c>
      <c r="C325">
        <f>INDEX(All!$C$2:$C$532,$P325)</f>
        <v>0</v>
      </c>
      <c r="D325" t="str">
        <f>INDEX(All!$D$2:$D$532,$P325)</f>
        <v>Census</v>
      </c>
      <c r="E325" t="str">
        <f>INDEX(All!$E$2:$E$532,$P325)</f>
        <v>No</v>
      </c>
      <c r="F325" s="5">
        <f>INDEX(All!$F$2:$F$532,$P325)</f>
        <v>132</v>
      </c>
      <c r="G325">
        <f>INDEX(All!$G$2:$G$532,$P325)</f>
        <v>93</v>
      </c>
      <c r="H325" t="str">
        <f>IF(OR(INDEX(All!$D$2:$D$532,$P325)="Local",INDEX(All!$D$2:$D$532,$P325)="Local / LUPC"),INDEX(All!$H$2:$H$532,$P325),"")</f>
        <v/>
      </c>
      <c r="I325">
        <f>IF(OR(INDEX(All!$D$2:$D$532,$P325)="Local",INDEX(All!$D$2:$D$532,$P325)="Local / LUPC"),INDEX(All!$I$2:$I$532,$P325),IF(INDEX(All!$D$2:$D$532,$P325)="Census",INDEX(All!$Y$2:$Y$532,$P325),""))</f>
        <v>1</v>
      </c>
      <c r="J325">
        <f>IF(OR(INDEX(All!$D$2:$D$532,$P325)="Local",INDEX(All!$D$2:$D$532,$P325)="Local / LUPC"),INDEX(All!$J$2:$J$532,$P325),IF(INDEX(All!$D$2:$D$532,$P325)="Census",INDEX(All!$AA$2:$AA$532,$P325),""))</f>
        <v>0</v>
      </c>
      <c r="K325">
        <f>IF(OR(INDEX(All!$D$2:$D$532,$P325)="Local",INDEX(All!$D$2:$D$532,$P325)="Local / LUPC"),INDEX(All!$K$2:$K$532,$P325),IF(INDEX(All!$D$2:$D$532,$P325)="Census",INDEX(All!$AB$2:$AB$532,$P325),""))</f>
        <v>0</v>
      </c>
      <c r="L325">
        <f>IF(OR(INDEX(All!$D$2:$D$532,$P325)="Local",INDEX(All!$D$2:$D$532,$P325)="Local / LUPC"),INDEX(All!$L$2:$L$532,$P325),IF(INDEX(All!$D$2:$D$532,$P325)="Census",INDEX(All!$AC$2:$AC$532,$P325),""))</f>
        <v>0</v>
      </c>
      <c r="M325">
        <f>IF(OR(INDEX(All!$D$2:$D$532,$P325)="Local",INDEX(All!$D$2:$D$532,$P325)="Local / LUPC"),INDEX(All!$M$2:$M$532,$P325),IF(INDEX(All!$D$2:$D$532,$P325)="Census",INDEX(All!$X$2:$X$532,$P325),""))</f>
        <v>1</v>
      </c>
      <c r="N325" t="str">
        <f>IF(OR(INDEX(All!$D$2:$D$532,$P325)="Local",INDEX(All!$D$2:$D$532,$P325)="Local / LUPC"),INDEX(All!$N$2:$N$532,$P325),"")</f>
        <v/>
      </c>
      <c r="O325">
        <f>INDEX(All!$V$2:$V$532,$P325)</f>
        <v>0</v>
      </c>
      <c r="P325">
        <f>MATCH($A325&amp;"|"&amp;$B325,INDEX(All!$A$2:$A$532&amp;"|"&amp;All!$B$2:$B$532,0),0)</f>
        <v>22</v>
      </c>
    </row>
    <row r="326" spans="1:16" x14ac:dyDescent="0.2">
      <c r="A326" t="s">
        <v>103</v>
      </c>
      <c r="B326" t="s">
        <v>104</v>
      </c>
      <c r="C326">
        <f>INDEX(All!$C$2:$C$532,$P326)</f>
        <v>0</v>
      </c>
      <c r="D326" t="str">
        <f>INDEX(All!$D$2:$D$532,$P326)</f>
        <v>Census</v>
      </c>
      <c r="E326" t="str">
        <f>INDEX(All!$E$2:$E$532,$P326)</f>
        <v>No</v>
      </c>
      <c r="F326" s="5">
        <f>INDEX(All!$F$2:$F$532,$P326)</f>
        <v>1170</v>
      </c>
      <c r="G326">
        <f>INDEX(All!$G$2:$G$532,$P326)</f>
        <v>1631</v>
      </c>
      <c r="H326" t="str">
        <f>IF(OR(INDEX(All!$D$2:$D$532,$P326)="Local",INDEX(All!$D$2:$D$532,$P326)="Local / LUPC"),INDEX(All!$H$2:$H$532,$P326),"")</f>
        <v/>
      </c>
      <c r="I326">
        <f>IF(OR(INDEX(All!$D$2:$D$532,$P326)="Local",INDEX(All!$D$2:$D$532,$P326)="Local / LUPC"),INDEX(All!$I$2:$I$532,$P326),IF(INDEX(All!$D$2:$D$532,$P326)="Census",INDEX(All!$Y$2:$Y$532,$P326),""))</f>
        <v>13</v>
      </c>
      <c r="J326">
        <f>IF(OR(INDEX(All!$D$2:$D$532,$P326)="Local",INDEX(All!$D$2:$D$532,$P326)="Local / LUPC"),INDEX(All!$J$2:$J$532,$P326),IF(INDEX(All!$D$2:$D$532,$P326)="Census",INDEX(All!$AA$2:$AA$532,$P326),""))</f>
        <v>0</v>
      </c>
      <c r="K326">
        <f>IF(OR(INDEX(All!$D$2:$D$532,$P326)="Local",INDEX(All!$D$2:$D$532,$P326)="Local / LUPC"),INDEX(All!$K$2:$K$532,$P326),IF(INDEX(All!$D$2:$D$532,$P326)="Census",INDEX(All!$AB$2:$AB$532,$P326),""))</f>
        <v>0</v>
      </c>
      <c r="L326">
        <f>IF(OR(INDEX(All!$D$2:$D$532,$P326)="Local",INDEX(All!$D$2:$D$532,$P326)="Local / LUPC"),INDEX(All!$L$2:$L$532,$P326),IF(INDEX(All!$D$2:$D$532,$P326)="Census",INDEX(All!$AC$2:$AC$532,$P326),""))</f>
        <v>0</v>
      </c>
      <c r="M326">
        <f>IF(OR(INDEX(All!$D$2:$D$532,$P326)="Local",INDEX(All!$D$2:$D$532,$P326)="Local / LUPC"),INDEX(All!$M$2:$M$532,$P326),IF(INDEX(All!$D$2:$D$532,$P326)="Census",INDEX(All!$X$2:$X$532,$P326),""))</f>
        <v>13</v>
      </c>
      <c r="N326" t="str">
        <f>IF(OR(INDEX(All!$D$2:$D$532,$P326)="Local",INDEX(All!$D$2:$D$532,$P326)="Local / LUPC"),INDEX(All!$N$2:$N$532,$P326),"")</f>
        <v/>
      </c>
      <c r="O326">
        <f>INDEX(All!$V$2:$V$532,$P326)</f>
        <v>0</v>
      </c>
      <c r="P326">
        <f>MATCH($A326&amp;"|"&amp;$B326,INDEX(All!$A$2:$A$532&amp;"|"&amp;All!$B$2:$B$532,0),0)</f>
        <v>25</v>
      </c>
    </row>
    <row r="327" spans="1:16" x14ac:dyDescent="0.2">
      <c r="A327" t="s">
        <v>120</v>
      </c>
      <c r="B327" t="s">
        <v>64</v>
      </c>
      <c r="C327">
        <f>INDEX(All!$C$2:$C$532,$P327)</f>
        <v>0</v>
      </c>
      <c r="D327" t="str">
        <f>INDEX(All!$D$2:$D$532,$P327)</f>
        <v>Census</v>
      </c>
      <c r="E327" t="str">
        <f>INDEX(All!$E$2:$E$532,$P327)</f>
        <v>No</v>
      </c>
      <c r="F327" s="5">
        <f>INDEX(All!$F$2:$F$532,$P327)</f>
        <v>2770</v>
      </c>
      <c r="G327">
        <f>INDEX(All!$G$2:$G$532,$P327)</f>
        <v>2816</v>
      </c>
      <c r="H327" t="str">
        <f>IF(OR(INDEX(All!$D$2:$D$532,$P327)="Local",INDEX(All!$D$2:$D$532,$P327)="Local / LUPC"),INDEX(All!$H$2:$H$532,$P327),"")</f>
        <v/>
      </c>
      <c r="I327">
        <f>IF(OR(INDEX(All!$D$2:$D$532,$P327)="Local",INDEX(All!$D$2:$D$532,$P327)="Local / LUPC"),INDEX(All!$I$2:$I$532,$P327),IF(INDEX(All!$D$2:$D$532,$P327)="Census",INDEX(All!$Y$2:$Y$532,$P327),""))</f>
        <v>14</v>
      </c>
      <c r="J327">
        <f>IF(OR(INDEX(All!$D$2:$D$532,$P327)="Local",INDEX(All!$D$2:$D$532,$P327)="Local / LUPC"),INDEX(All!$J$2:$J$532,$P327),IF(INDEX(All!$D$2:$D$532,$P327)="Census",INDEX(All!$AA$2:$AA$532,$P327),""))</f>
        <v>0</v>
      </c>
      <c r="K327">
        <f>IF(OR(INDEX(All!$D$2:$D$532,$P327)="Local",INDEX(All!$D$2:$D$532,$P327)="Local / LUPC"),INDEX(All!$K$2:$K$532,$P327),IF(INDEX(All!$D$2:$D$532,$P327)="Census",INDEX(All!$AB$2:$AB$532,$P327),""))</f>
        <v>0</v>
      </c>
      <c r="L327">
        <f>IF(OR(INDEX(All!$D$2:$D$532,$P327)="Local",INDEX(All!$D$2:$D$532,$P327)="Local / LUPC"),INDEX(All!$L$2:$L$532,$P327),IF(INDEX(All!$D$2:$D$532,$P327)="Census",INDEX(All!$AC$2:$AC$532,$P327),""))</f>
        <v>0</v>
      </c>
      <c r="M327">
        <f>IF(OR(INDEX(All!$D$2:$D$532,$P327)="Local",INDEX(All!$D$2:$D$532,$P327)="Local / LUPC"),INDEX(All!$M$2:$M$532,$P327),IF(INDEX(All!$D$2:$D$532,$P327)="Census",INDEX(All!$X$2:$X$532,$P327),""))</f>
        <v>14</v>
      </c>
      <c r="N327" t="str">
        <f>IF(OR(INDEX(All!$D$2:$D$532,$P327)="Local",INDEX(All!$D$2:$D$532,$P327)="Local / LUPC"),INDEX(All!$N$2:$N$532,$P327),"")</f>
        <v/>
      </c>
      <c r="O327">
        <f>INDEX(All!$V$2:$V$532,$P327)</f>
        <v>0</v>
      </c>
      <c r="P327">
        <f>MATCH($A327&amp;"|"&amp;$B327,INDEX(All!$A$2:$A$532&amp;"|"&amp;All!$B$2:$B$532,0),0)</f>
        <v>37</v>
      </c>
    </row>
    <row r="328" spans="1:16" x14ac:dyDescent="0.2">
      <c r="A328" t="s">
        <v>124</v>
      </c>
      <c r="B328" t="s">
        <v>79</v>
      </c>
      <c r="C328">
        <f>INDEX(All!$C$2:$C$532,$P328)</f>
        <v>0</v>
      </c>
      <c r="D328" t="str">
        <f>INDEX(All!$D$2:$D$532,$P328)</f>
        <v>Census</v>
      </c>
      <c r="E328" t="str">
        <f>INDEX(All!$E$2:$E$532,$P328)</f>
        <v>No</v>
      </c>
      <c r="F328" s="5">
        <f>INDEX(All!$F$2:$F$532,$P328)</f>
        <v>660</v>
      </c>
      <c r="G328">
        <f>INDEX(All!$G$2:$G$532,$P328)</f>
        <v>834</v>
      </c>
      <c r="H328" t="str">
        <f>IF(OR(INDEX(All!$D$2:$D$532,$P328)="Local",INDEX(All!$D$2:$D$532,$P328)="Local / LUPC"),INDEX(All!$H$2:$H$532,$P328),"")</f>
        <v/>
      </c>
      <c r="I328">
        <f>IF(OR(INDEX(All!$D$2:$D$532,$P328)="Local",INDEX(All!$D$2:$D$532,$P328)="Local / LUPC"),INDEX(All!$I$2:$I$532,$P328),IF(INDEX(All!$D$2:$D$532,$P328)="Census",INDEX(All!$Y$2:$Y$532,$P328),""))</f>
        <v>5</v>
      </c>
      <c r="J328">
        <f>IF(OR(INDEX(All!$D$2:$D$532,$P328)="Local",INDEX(All!$D$2:$D$532,$P328)="Local / LUPC"),INDEX(All!$J$2:$J$532,$P328),IF(INDEX(All!$D$2:$D$532,$P328)="Census",INDEX(All!$AA$2:$AA$532,$P328),""))</f>
        <v>0</v>
      </c>
      <c r="K328">
        <f>IF(OR(INDEX(All!$D$2:$D$532,$P328)="Local",INDEX(All!$D$2:$D$532,$P328)="Local / LUPC"),INDEX(All!$K$2:$K$532,$P328),IF(INDEX(All!$D$2:$D$532,$P328)="Census",INDEX(All!$AB$2:$AB$532,$P328),""))</f>
        <v>0</v>
      </c>
      <c r="L328">
        <f>IF(OR(INDEX(All!$D$2:$D$532,$P328)="Local",INDEX(All!$D$2:$D$532,$P328)="Local / LUPC"),INDEX(All!$L$2:$L$532,$P328),IF(INDEX(All!$D$2:$D$532,$P328)="Census",INDEX(All!$AC$2:$AC$532,$P328),""))</f>
        <v>0</v>
      </c>
      <c r="M328">
        <f>IF(OR(INDEX(All!$D$2:$D$532,$P328)="Local",INDEX(All!$D$2:$D$532,$P328)="Local / LUPC"),INDEX(All!$M$2:$M$532,$P328),IF(INDEX(All!$D$2:$D$532,$P328)="Census",INDEX(All!$X$2:$X$532,$P328),""))</f>
        <v>5</v>
      </c>
      <c r="N328" t="str">
        <f>IF(OR(INDEX(All!$D$2:$D$532,$P328)="Local",INDEX(All!$D$2:$D$532,$P328)="Local / LUPC"),INDEX(All!$N$2:$N$532,$P328),"")</f>
        <v/>
      </c>
      <c r="O328">
        <f>INDEX(All!$V$2:$V$532,$P328)</f>
        <v>0</v>
      </c>
      <c r="P328">
        <f>MATCH($A328&amp;"|"&amp;$B328,INDEX(All!$A$2:$A$532&amp;"|"&amp;All!$B$2:$B$532,0),0)</f>
        <v>41</v>
      </c>
    </row>
    <row r="329" spans="1:16" x14ac:dyDescent="0.2">
      <c r="A329" t="s">
        <v>125</v>
      </c>
      <c r="B329" t="s">
        <v>68</v>
      </c>
      <c r="C329">
        <f>INDEX(All!$C$2:$C$532,$P329)</f>
        <v>0</v>
      </c>
      <c r="D329" t="str">
        <f>INDEX(All!$D$2:$D$532,$P329)</f>
        <v>Census</v>
      </c>
      <c r="E329" t="str">
        <f>INDEX(All!$E$2:$E$532,$P329)</f>
        <v>No</v>
      </c>
      <c r="F329" s="5">
        <f>INDEX(All!$F$2:$F$532,$P329)</f>
        <v>706</v>
      </c>
      <c r="G329">
        <f>INDEX(All!$G$2:$G$532,$P329)</f>
        <v>663</v>
      </c>
      <c r="H329" t="str">
        <f>IF(OR(INDEX(All!$D$2:$D$532,$P329)="Local",INDEX(All!$D$2:$D$532,$P329)="Local / LUPC"),INDEX(All!$H$2:$H$532,$P329),"")</f>
        <v/>
      </c>
      <c r="I329">
        <f>IF(OR(INDEX(All!$D$2:$D$532,$P329)="Local",INDEX(All!$D$2:$D$532,$P329)="Local / LUPC"),INDEX(All!$I$2:$I$532,$P329),IF(INDEX(All!$D$2:$D$532,$P329)="Census",INDEX(All!$Y$2:$Y$532,$P329),""))</f>
        <v>0</v>
      </c>
      <c r="J329">
        <f>IF(OR(INDEX(All!$D$2:$D$532,$P329)="Local",INDEX(All!$D$2:$D$532,$P329)="Local / LUPC"),INDEX(All!$J$2:$J$532,$P329),IF(INDEX(All!$D$2:$D$532,$P329)="Census",INDEX(All!$AA$2:$AA$532,$P329),""))</f>
        <v>0</v>
      </c>
      <c r="K329">
        <f>IF(OR(INDEX(All!$D$2:$D$532,$P329)="Local",INDEX(All!$D$2:$D$532,$P329)="Local / LUPC"),INDEX(All!$K$2:$K$532,$P329),IF(INDEX(All!$D$2:$D$532,$P329)="Census",INDEX(All!$AB$2:$AB$532,$P329),""))</f>
        <v>0</v>
      </c>
      <c r="L329">
        <f>IF(OR(INDEX(All!$D$2:$D$532,$P329)="Local",INDEX(All!$D$2:$D$532,$P329)="Local / LUPC"),INDEX(All!$L$2:$L$532,$P329),IF(INDEX(All!$D$2:$D$532,$P329)="Census",INDEX(All!$AC$2:$AC$532,$P329),""))</f>
        <v>0</v>
      </c>
      <c r="M329">
        <f>IF(OR(INDEX(All!$D$2:$D$532,$P329)="Local",INDEX(All!$D$2:$D$532,$P329)="Local / LUPC"),INDEX(All!$M$2:$M$532,$P329),IF(INDEX(All!$D$2:$D$532,$P329)="Census",INDEX(All!$X$2:$X$532,$P329),""))</f>
        <v>0</v>
      </c>
      <c r="N329" t="str">
        <f>IF(OR(INDEX(All!$D$2:$D$532,$P329)="Local",INDEX(All!$D$2:$D$532,$P329)="Local / LUPC"),INDEX(All!$N$2:$N$532,$P329),"")</f>
        <v/>
      </c>
      <c r="O329">
        <f>INDEX(All!$V$2:$V$532,$P329)</f>
        <v>0</v>
      </c>
      <c r="P329">
        <f>MATCH($A329&amp;"|"&amp;$B329,INDEX(All!$A$2:$A$532&amp;"|"&amp;All!$B$2:$B$532,0),0)</f>
        <v>42</v>
      </c>
    </row>
    <row r="330" spans="1:16" x14ac:dyDescent="0.2">
      <c r="A330" t="s">
        <v>128</v>
      </c>
      <c r="B330" t="s">
        <v>70</v>
      </c>
      <c r="C330">
        <f>INDEX(All!$C$2:$C$532,$P330)</f>
        <v>0</v>
      </c>
      <c r="D330" t="str">
        <f>INDEX(All!$D$2:$D$532,$P330)</f>
        <v>Census</v>
      </c>
      <c r="E330" t="str">
        <f>INDEX(All!$E$2:$E$532,$P330)</f>
        <v>No</v>
      </c>
      <c r="F330" s="5">
        <f>INDEX(All!$F$2:$F$532,$P330)</f>
        <v>3102</v>
      </c>
      <c r="G330">
        <f>INDEX(All!$G$2:$G$532,$P330)</f>
        <v>3139</v>
      </c>
      <c r="H330" t="str">
        <f>IF(OR(INDEX(All!$D$2:$D$532,$P330)="Local",INDEX(All!$D$2:$D$532,$P330)="Local / LUPC"),INDEX(All!$H$2:$H$532,$P330),"")</f>
        <v/>
      </c>
      <c r="I330">
        <f>IF(OR(INDEX(All!$D$2:$D$532,$P330)="Local",INDEX(All!$D$2:$D$532,$P330)="Local / LUPC"),INDEX(All!$I$2:$I$532,$P330),IF(INDEX(All!$D$2:$D$532,$P330)="Census",INDEX(All!$Y$2:$Y$532,$P330),""))</f>
        <v>31</v>
      </c>
      <c r="J330">
        <f>IF(OR(INDEX(All!$D$2:$D$532,$P330)="Local",INDEX(All!$D$2:$D$532,$P330)="Local / LUPC"),INDEX(All!$J$2:$J$532,$P330),IF(INDEX(All!$D$2:$D$532,$P330)="Census",INDEX(All!$AA$2:$AA$532,$P330),""))</f>
        <v>0</v>
      </c>
      <c r="K330">
        <f>IF(OR(INDEX(All!$D$2:$D$532,$P330)="Local",INDEX(All!$D$2:$D$532,$P330)="Local / LUPC"),INDEX(All!$K$2:$K$532,$P330),IF(INDEX(All!$D$2:$D$532,$P330)="Census",INDEX(All!$AB$2:$AB$532,$P330),""))</f>
        <v>0</v>
      </c>
      <c r="L330">
        <f>IF(OR(INDEX(All!$D$2:$D$532,$P330)="Local",INDEX(All!$D$2:$D$532,$P330)="Local / LUPC"),INDEX(All!$L$2:$L$532,$P330),IF(INDEX(All!$D$2:$D$532,$P330)="Census",INDEX(All!$AC$2:$AC$532,$P330),""))</f>
        <v>0</v>
      </c>
      <c r="M330">
        <f>IF(OR(INDEX(All!$D$2:$D$532,$P330)="Local",INDEX(All!$D$2:$D$532,$P330)="Local / LUPC"),INDEX(All!$M$2:$M$532,$P330),IF(INDEX(All!$D$2:$D$532,$P330)="Census",INDEX(All!$X$2:$X$532,$P330),""))</f>
        <v>31</v>
      </c>
      <c r="N330" t="str">
        <f>IF(OR(INDEX(All!$D$2:$D$532,$P330)="Local",INDEX(All!$D$2:$D$532,$P330)="Local / LUPC"),INDEX(All!$N$2:$N$532,$P330),"")</f>
        <v/>
      </c>
      <c r="O330">
        <f>INDEX(All!$V$2:$V$532,$P330)</f>
        <v>0</v>
      </c>
      <c r="P330">
        <f>MATCH($A330&amp;"|"&amp;$B330,INDEX(All!$A$2:$A$532&amp;"|"&amp;All!$B$2:$B$532,0),0)</f>
        <v>45</v>
      </c>
    </row>
    <row r="331" spans="1:16" x14ac:dyDescent="0.2">
      <c r="A331" t="s">
        <v>129</v>
      </c>
      <c r="B331" t="s">
        <v>70</v>
      </c>
      <c r="C331">
        <f>INDEX(All!$C$2:$C$532,$P331)</f>
        <v>0</v>
      </c>
      <c r="D331" t="str">
        <f>INDEX(All!$D$2:$D$532,$P331)</f>
        <v>Census</v>
      </c>
      <c r="E331" t="str">
        <f>INDEX(All!$E$2:$E$532,$P331)</f>
        <v>No</v>
      </c>
      <c r="F331" s="5">
        <f>INDEX(All!$F$2:$F$532,$P331)</f>
        <v>2096</v>
      </c>
      <c r="G331">
        <f>INDEX(All!$G$2:$G$532,$P331)</f>
        <v>2097</v>
      </c>
      <c r="H331" t="str">
        <f>IF(OR(INDEX(All!$D$2:$D$532,$P331)="Local",INDEX(All!$D$2:$D$532,$P331)="Local / LUPC"),INDEX(All!$H$2:$H$532,$P331),"")</f>
        <v/>
      </c>
      <c r="I331">
        <f>IF(OR(INDEX(All!$D$2:$D$532,$P331)="Local",INDEX(All!$D$2:$D$532,$P331)="Local / LUPC"),INDEX(All!$I$2:$I$532,$P331),IF(INDEX(All!$D$2:$D$532,$P331)="Census",INDEX(All!$Y$2:$Y$532,$P331),""))</f>
        <v>10</v>
      </c>
      <c r="J331">
        <f>IF(OR(INDEX(All!$D$2:$D$532,$P331)="Local",INDEX(All!$D$2:$D$532,$P331)="Local / LUPC"),INDEX(All!$J$2:$J$532,$P331),IF(INDEX(All!$D$2:$D$532,$P331)="Census",INDEX(All!$AA$2:$AA$532,$P331),""))</f>
        <v>0</v>
      </c>
      <c r="K331">
        <f>IF(OR(INDEX(All!$D$2:$D$532,$P331)="Local",INDEX(All!$D$2:$D$532,$P331)="Local / LUPC"),INDEX(All!$K$2:$K$532,$P331),IF(INDEX(All!$D$2:$D$532,$P331)="Census",INDEX(All!$AB$2:$AB$532,$P331),""))</f>
        <v>0</v>
      </c>
      <c r="L331">
        <f>IF(OR(INDEX(All!$D$2:$D$532,$P331)="Local",INDEX(All!$D$2:$D$532,$P331)="Local / LUPC"),INDEX(All!$L$2:$L$532,$P331),IF(INDEX(All!$D$2:$D$532,$P331)="Census",INDEX(All!$AC$2:$AC$532,$P331),""))</f>
        <v>0</v>
      </c>
      <c r="M331">
        <f>IF(OR(INDEX(All!$D$2:$D$532,$P331)="Local",INDEX(All!$D$2:$D$532,$P331)="Local / LUPC"),INDEX(All!$M$2:$M$532,$P331),IF(INDEX(All!$D$2:$D$532,$P331)="Census",INDEX(All!$X$2:$X$532,$P331),""))</f>
        <v>10</v>
      </c>
      <c r="N331" t="str">
        <f>IF(OR(INDEX(All!$D$2:$D$532,$P331)="Local",INDEX(All!$D$2:$D$532,$P331)="Local / LUPC"),INDEX(All!$N$2:$N$532,$P331),"")</f>
        <v/>
      </c>
      <c r="O331">
        <f>INDEX(All!$V$2:$V$532,$P331)</f>
        <v>0</v>
      </c>
      <c r="P331">
        <f>MATCH($A331&amp;"|"&amp;$B331,INDEX(All!$A$2:$A$532&amp;"|"&amp;All!$B$2:$B$532,0),0)</f>
        <v>46</v>
      </c>
    </row>
    <row r="332" spans="1:16" x14ac:dyDescent="0.2">
      <c r="A332" t="s">
        <v>132</v>
      </c>
      <c r="B332" t="s">
        <v>55</v>
      </c>
      <c r="C332">
        <f>INDEX(All!$C$2:$C$532,$P332)</f>
        <v>0</v>
      </c>
      <c r="D332" t="str">
        <f>INDEX(All!$D$2:$D$532,$P332)</f>
        <v>Census</v>
      </c>
      <c r="E332" t="str">
        <f>INDEX(All!$E$2:$E$532,$P332)</f>
        <v>No</v>
      </c>
      <c r="F332" s="5">
        <f>INDEX(All!$F$2:$F$532,$P332)</f>
        <v>211</v>
      </c>
      <c r="G332">
        <f>INDEX(All!$G$2:$G$532,$P332)</f>
        <v>139</v>
      </c>
      <c r="H332" t="str">
        <f>IF(OR(INDEX(All!$D$2:$D$532,$P332)="Local",INDEX(All!$D$2:$D$532,$P332)="Local / LUPC"),INDEX(All!$H$2:$H$532,$P332),"")</f>
        <v/>
      </c>
      <c r="I332">
        <f>IF(OR(INDEX(All!$D$2:$D$532,$P332)="Local",INDEX(All!$D$2:$D$532,$P332)="Local / LUPC"),INDEX(All!$I$2:$I$532,$P332),IF(INDEX(All!$D$2:$D$532,$P332)="Census",INDEX(All!$Y$2:$Y$532,$P332),""))</f>
        <v>0</v>
      </c>
      <c r="J332">
        <f>IF(OR(INDEX(All!$D$2:$D$532,$P332)="Local",INDEX(All!$D$2:$D$532,$P332)="Local / LUPC"),INDEX(All!$J$2:$J$532,$P332),IF(INDEX(All!$D$2:$D$532,$P332)="Census",INDEX(All!$AA$2:$AA$532,$P332),""))</f>
        <v>0</v>
      </c>
      <c r="K332">
        <f>IF(OR(INDEX(All!$D$2:$D$532,$P332)="Local",INDEX(All!$D$2:$D$532,$P332)="Local / LUPC"),INDEX(All!$K$2:$K$532,$P332),IF(INDEX(All!$D$2:$D$532,$P332)="Census",INDEX(All!$AB$2:$AB$532,$P332),""))</f>
        <v>0</v>
      </c>
      <c r="L332">
        <f>IF(OR(INDEX(All!$D$2:$D$532,$P332)="Local",INDEX(All!$D$2:$D$532,$P332)="Local / LUPC"),INDEX(All!$L$2:$L$532,$P332),IF(INDEX(All!$D$2:$D$532,$P332)="Census",INDEX(All!$AC$2:$AC$532,$P332),""))</f>
        <v>0</v>
      </c>
      <c r="M332">
        <f>IF(OR(INDEX(All!$D$2:$D$532,$P332)="Local",INDEX(All!$D$2:$D$532,$P332)="Local / LUPC"),INDEX(All!$M$2:$M$532,$P332),IF(INDEX(All!$D$2:$D$532,$P332)="Census",INDEX(All!$X$2:$X$532,$P332),""))</f>
        <v>0</v>
      </c>
      <c r="N332" t="str">
        <f>IF(OR(INDEX(All!$D$2:$D$532,$P332)="Local",INDEX(All!$D$2:$D$532,$P332)="Local / LUPC"),INDEX(All!$N$2:$N$532,$P332),"")</f>
        <v/>
      </c>
      <c r="O332">
        <f>INDEX(All!$V$2:$V$532,$P332)</f>
        <v>0</v>
      </c>
      <c r="P332">
        <f>MATCH($A332&amp;"|"&amp;$B332,INDEX(All!$A$2:$A$532&amp;"|"&amp;All!$B$2:$B$532,0),0)</f>
        <v>49</v>
      </c>
    </row>
    <row r="333" spans="1:16" x14ac:dyDescent="0.2">
      <c r="A333" t="s">
        <v>133</v>
      </c>
      <c r="B333" t="s">
        <v>72</v>
      </c>
      <c r="C333">
        <f>INDEX(All!$C$2:$C$532,$P333)</f>
        <v>0</v>
      </c>
      <c r="D333" t="str">
        <f>INDEX(All!$D$2:$D$532,$P333)</f>
        <v>Census</v>
      </c>
      <c r="E333" t="str">
        <f>INDEX(All!$E$2:$E$532,$P333)</f>
        <v>No</v>
      </c>
      <c r="F333" s="5">
        <f>INDEX(All!$F$2:$F$532,$P333)</f>
        <v>1254</v>
      </c>
      <c r="G333">
        <f>INDEX(All!$G$2:$G$532,$P333)</f>
        <v>1240</v>
      </c>
      <c r="H333" t="str">
        <f>IF(OR(INDEX(All!$D$2:$D$532,$P333)="Local",INDEX(All!$D$2:$D$532,$P333)="Local / LUPC"),INDEX(All!$H$2:$H$532,$P333),"")</f>
        <v/>
      </c>
      <c r="I333">
        <f>IF(OR(INDEX(All!$D$2:$D$532,$P333)="Local",INDEX(All!$D$2:$D$532,$P333)="Local / LUPC"),INDEX(All!$I$2:$I$532,$P333),IF(INDEX(All!$D$2:$D$532,$P333)="Census",INDEX(All!$Y$2:$Y$532,$P333),""))</f>
        <v>6</v>
      </c>
      <c r="J333">
        <f>IF(OR(INDEX(All!$D$2:$D$532,$P333)="Local",INDEX(All!$D$2:$D$532,$P333)="Local / LUPC"),INDEX(All!$J$2:$J$532,$P333),IF(INDEX(All!$D$2:$D$532,$P333)="Census",INDEX(All!$AA$2:$AA$532,$P333),""))</f>
        <v>0</v>
      </c>
      <c r="K333">
        <f>IF(OR(INDEX(All!$D$2:$D$532,$P333)="Local",INDEX(All!$D$2:$D$532,$P333)="Local / LUPC"),INDEX(All!$K$2:$K$532,$P333),IF(INDEX(All!$D$2:$D$532,$P333)="Census",INDEX(All!$AB$2:$AB$532,$P333),""))</f>
        <v>0</v>
      </c>
      <c r="L333">
        <f>IF(OR(INDEX(All!$D$2:$D$532,$P333)="Local",INDEX(All!$D$2:$D$532,$P333)="Local / LUPC"),INDEX(All!$L$2:$L$532,$P333),IF(INDEX(All!$D$2:$D$532,$P333)="Census",INDEX(All!$AC$2:$AC$532,$P333),""))</f>
        <v>0</v>
      </c>
      <c r="M333">
        <f>IF(OR(INDEX(All!$D$2:$D$532,$P333)="Local",INDEX(All!$D$2:$D$532,$P333)="Local / LUPC"),INDEX(All!$M$2:$M$532,$P333),IF(INDEX(All!$D$2:$D$532,$P333)="Census",INDEX(All!$X$2:$X$532,$P333),""))</f>
        <v>6</v>
      </c>
      <c r="N333" t="str">
        <f>IF(OR(INDEX(All!$D$2:$D$532,$P333)="Local",INDEX(All!$D$2:$D$532,$P333)="Local / LUPC"),INDEX(All!$N$2:$N$532,$P333),"")</f>
        <v/>
      </c>
      <c r="O333">
        <f>INDEX(All!$V$2:$V$532,$P333)</f>
        <v>0</v>
      </c>
      <c r="P333">
        <f>MATCH($A333&amp;"|"&amp;$B333,INDEX(All!$A$2:$A$532&amp;"|"&amp;All!$B$2:$B$532,0),0)</f>
        <v>50</v>
      </c>
    </row>
    <row r="334" spans="1:16" x14ac:dyDescent="0.2">
      <c r="A334" t="s">
        <v>142</v>
      </c>
      <c r="B334" t="s">
        <v>70</v>
      </c>
      <c r="C334">
        <f>INDEX(All!$C$2:$C$532,$P334)</f>
        <v>0</v>
      </c>
      <c r="D334" t="str">
        <f>INDEX(All!$D$2:$D$532,$P334)</f>
        <v>Census</v>
      </c>
      <c r="E334" t="str">
        <f>INDEX(All!$E$2:$E$532,$P334)</f>
        <v>No</v>
      </c>
      <c r="F334" s="5">
        <f>INDEX(All!$F$2:$F$532,$P334)</f>
        <v>2917</v>
      </c>
      <c r="G334">
        <f>INDEX(All!$G$2:$G$532,$P334)</f>
        <v>2969</v>
      </c>
      <c r="H334" t="str">
        <f>IF(OR(INDEX(All!$D$2:$D$532,$P334)="Local",INDEX(All!$D$2:$D$532,$P334)="Local / LUPC"),INDEX(All!$H$2:$H$532,$P334),"")</f>
        <v/>
      </c>
      <c r="I334">
        <f>IF(OR(INDEX(All!$D$2:$D$532,$P334)="Local",INDEX(All!$D$2:$D$532,$P334)="Local / LUPC"),INDEX(All!$I$2:$I$532,$P334),IF(INDEX(All!$D$2:$D$532,$P334)="Census",INDEX(All!$Y$2:$Y$532,$P334),""))</f>
        <v>26</v>
      </c>
      <c r="J334">
        <f>IF(OR(INDEX(All!$D$2:$D$532,$P334)="Local",INDEX(All!$D$2:$D$532,$P334)="Local / LUPC"),INDEX(All!$J$2:$J$532,$P334),IF(INDEX(All!$D$2:$D$532,$P334)="Census",INDEX(All!$AA$2:$AA$532,$P334),""))</f>
        <v>0</v>
      </c>
      <c r="K334">
        <f>IF(OR(INDEX(All!$D$2:$D$532,$P334)="Local",INDEX(All!$D$2:$D$532,$P334)="Local / LUPC"),INDEX(All!$K$2:$K$532,$P334),IF(INDEX(All!$D$2:$D$532,$P334)="Census",INDEX(All!$AB$2:$AB$532,$P334),""))</f>
        <v>0</v>
      </c>
      <c r="L334">
        <f>IF(OR(INDEX(All!$D$2:$D$532,$P334)="Local",INDEX(All!$D$2:$D$532,$P334)="Local / LUPC"),INDEX(All!$L$2:$L$532,$P334),IF(INDEX(All!$D$2:$D$532,$P334)="Census",INDEX(All!$AC$2:$AC$532,$P334),""))</f>
        <v>0</v>
      </c>
      <c r="M334">
        <f>IF(OR(INDEX(All!$D$2:$D$532,$P334)="Local",INDEX(All!$D$2:$D$532,$P334)="Local / LUPC"),INDEX(All!$M$2:$M$532,$P334),IF(INDEX(All!$D$2:$D$532,$P334)="Census",INDEX(All!$X$2:$X$532,$P334),""))</f>
        <v>26</v>
      </c>
      <c r="N334" t="str">
        <f>IF(OR(INDEX(All!$D$2:$D$532,$P334)="Local",INDEX(All!$D$2:$D$532,$P334)="Local / LUPC"),INDEX(All!$N$2:$N$532,$P334),"")</f>
        <v/>
      </c>
      <c r="O334">
        <f>INDEX(All!$V$2:$V$532,$P334)</f>
        <v>0</v>
      </c>
      <c r="P334">
        <f>MATCH($A334&amp;"|"&amp;$B334,INDEX(All!$A$2:$A$532&amp;"|"&amp;All!$B$2:$B$532,0),0)</f>
        <v>57</v>
      </c>
    </row>
    <row r="335" spans="1:16" x14ac:dyDescent="0.2">
      <c r="A335" t="s">
        <v>147</v>
      </c>
      <c r="B335" t="s">
        <v>55</v>
      </c>
      <c r="C335">
        <f>INDEX(All!$C$2:$C$532,$P335)</f>
        <v>0</v>
      </c>
      <c r="D335" t="str">
        <f>INDEX(All!$D$2:$D$532,$P335)</f>
        <v>Census</v>
      </c>
      <c r="E335" t="str">
        <f>INDEX(All!$E$2:$E$532,$P335)</f>
        <v>No</v>
      </c>
      <c r="F335" s="5">
        <f>INDEX(All!$F$2:$F$532,$P335)</f>
        <v>983</v>
      </c>
      <c r="G335">
        <f>INDEX(All!$G$2:$G$532,$P335)</f>
        <v>1161</v>
      </c>
      <c r="H335" t="str">
        <f>IF(OR(INDEX(All!$D$2:$D$532,$P335)="Local",INDEX(All!$D$2:$D$532,$P335)="Local / LUPC"),INDEX(All!$H$2:$H$532,$P335),"")</f>
        <v/>
      </c>
      <c r="I335">
        <f>IF(OR(INDEX(All!$D$2:$D$532,$P335)="Local",INDEX(All!$D$2:$D$532,$P335)="Local / LUPC"),INDEX(All!$I$2:$I$532,$P335),IF(INDEX(All!$D$2:$D$532,$P335)="Census",INDEX(All!$Y$2:$Y$532,$P335),""))</f>
        <v>11</v>
      </c>
      <c r="J335">
        <f>IF(OR(INDEX(All!$D$2:$D$532,$P335)="Local",INDEX(All!$D$2:$D$532,$P335)="Local / LUPC"),INDEX(All!$J$2:$J$532,$P335),IF(INDEX(All!$D$2:$D$532,$P335)="Census",INDEX(All!$AA$2:$AA$532,$P335),""))</f>
        <v>0</v>
      </c>
      <c r="K335">
        <f>IF(OR(INDEX(All!$D$2:$D$532,$P335)="Local",INDEX(All!$D$2:$D$532,$P335)="Local / LUPC"),INDEX(All!$K$2:$K$532,$P335),IF(INDEX(All!$D$2:$D$532,$P335)="Census",INDEX(All!$AB$2:$AB$532,$P335),""))</f>
        <v>0</v>
      </c>
      <c r="L335">
        <f>IF(OR(INDEX(All!$D$2:$D$532,$P335)="Local",INDEX(All!$D$2:$D$532,$P335)="Local / LUPC"),INDEX(All!$L$2:$L$532,$P335),IF(INDEX(All!$D$2:$D$532,$P335)="Census",INDEX(All!$AC$2:$AC$532,$P335),""))</f>
        <v>0</v>
      </c>
      <c r="M335">
        <f>IF(OR(INDEX(All!$D$2:$D$532,$P335)="Local",INDEX(All!$D$2:$D$532,$P335)="Local / LUPC"),INDEX(All!$M$2:$M$532,$P335),IF(INDEX(All!$D$2:$D$532,$P335)="Census",INDEX(All!$X$2:$X$532,$P335),""))</f>
        <v>11</v>
      </c>
      <c r="N335" t="str">
        <f>IF(OR(INDEX(All!$D$2:$D$532,$P335)="Local",INDEX(All!$D$2:$D$532,$P335)="Local / LUPC"),INDEX(All!$N$2:$N$532,$P335),"")</f>
        <v/>
      </c>
      <c r="O335">
        <f>INDEX(All!$V$2:$V$532,$P335)</f>
        <v>0</v>
      </c>
      <c r="P335">
        <f>MATCH($A335&amp;"|"&amp;$B335,INDEX(All!$A$2:$A$532&amp;"|"&amp;All!$B$2:$B$532,0),0)</f>
        <v>62</v>
      </c>
    </row>
    <row r="336" spans="1:16" x14ac:dyDescent="0.2">
      <c r="A336" t="s">
        <v>151</v>
      </c>
      <c r="B336" t="s">
        <v>72</v>
      </c>
      <c r="C336">
        <f>INDEX(All!$C$2:$C$532,$P336)</f>
        <v>0</v>
      </c>
      <c r="D336" t="str">
        <f>INDEX(All!$D$2:$D$532,$P336)</f>
        <v>Census</v>
      </c>
      <c r="E336" t="str">
        <f>INDEX(All!$E$2:$E$532,$P336)</f>
        <v>No</v>
      </c>
      <c r="F336" s="5">
        <f>INDEX(All!$F$2:$F$532,$P336)</f>
        <v>328</v>
      </c>
      <c r="G336">
        <f>INDEX(All!$G$2:$G$532,$P336)</f>
        <v>439</v>
      </c>
      <c r="H336" t="str">
        <f>IF(OR(INDEX(All!$D$2:$D$532,$P336)="Local",INDEX(All!$D$2:$D$532,$P336)="Local / LUPC"),INDEX(All!$H$2:$H$532,$P336),"")</f>
        <v/>
      </c>
      <c r="I336">
        <f>IF(OR(INDEX(All!$D$2:$D$532,$P336)="Local",INDEX(All!$D$2:$D$532,$P336)="Local / LUPC"),INDEX(All!$I$2:$I$532,$P336),IF(INDEX(All!$D$2:$D$532,$P336)="Census",INDEX(All!$Y$2:$Y$532,$P336),""))</f>
        <v>12</v>
      </c>
      <c r="J336">
        <f>IF(OR(INDEX(All!$D$2:$D$532,$P336)="Local",INDEX(All!$D$2:$D$532,$P336)="Local / LUPC"),INDEX(All!$J$2:$J$532,$P336),IF(INDEX(All!$D$2:$D$532,$P336)="Census",INDEX(All!$AA$2:$AA$532,$P336),""))</f>
        <v>0</v>
      </c>
      <c r="K336">
        <f>IF(OR(INDEX(All!$D$2:$D$532,$P336)="Local",INDEX(All!$D$2:$D$532,$P336)="Local / LUPC"),INDEX(All!$K$2:$K$532,$P336),IF(INDEX(All!$D$2:$D$532,$P336)="Census",INDEX(All!$AB$2:$AB$532,$P336),""))</f>
        <v>0</v>
      </c>
      <c r="L336">
        <f>IF(OR(INDEX(All!$D$2:$D$532,$P336)="Local",INDEX(All!$D$2:$D$532,$P336)="Local / LUPC"),INDEX(All!$L$2:$L$532,$P336),IF(INDEX(All!$D$2:$D$532,$P336)="Census",INDEX(All!$AC$2:$AC$532,$P336),""))</f>
        <v>0</v>
      </c>
      <c r="M336">
        <f>IF(OR(INDEX(All!$D$2:$D$532,$P336)="Local",INDEX(All!$D$2:$D$532,$P336)="Local / LUPC"),INDEX(All!$M$2:$M$532,$P336),IF(INDEX(All!$D$2:$D$532,$P336)="Census",INDEX(All!$X$2:$X$532,$P336),""))</f>
        <v>12</v>
      </c>
      <c r="N336" t="str">
        <f>IF(OR(INDEX(All!$D$2:$D$532,$P336)="Local",INDEX(All!$D$2:$D$532,$P336)="Local / LUPC"),INDEX(All!$N$2:$N$532,$P336),"")</f>
        <v/>
      </c>
      <c r="O336">
        <f>INDEX(All!$V$2:$V$532,$P336)</f>
        <v>0</v>
      </c>
      <c r="P336">
        <f>MATCH($A336&amp;"|"&amp;$B336,INDEX(All!$A$2:$A$532&amp;"|"&amp;All!$B$2:$B$532,0),0)</f>
        <v>66</v>
      </c>
    </row>
    <row r="337" spans="1:16" x14ac:dyDescent="0.2">
      <c r="A337" t="s">
        <v>154</v>
      </c>
      <c r="B337" t="s">
        <v>77</v>
      </c>
      <c r="C337">
        <f>INDEX(All!$C$2:$C$532,$P337)</f>
        <v>0</v>
      </c>
      <c r="D337" t="str">
        <f>INDEX(All!$D$2:$D$532,$P337)</f>
        <v>Census</v>
      </c>
      <c r="E337" t="str">
        <f>INDEX(All!$E$2:$E$532,$P337)</f>
        <v>No</v>
      </c>
      <c r="F337" s="5">
        <f>INDEX(All!$F$2:$F$532,$P337)</f>
        <v>174</v>
      </c>
      <c r="G337">
        <f>INDEX(All!$G$2:$G$532,$P337)</f>
        <v>105</v>
      </c>
      <c r="H337" t="str">
        <f>IF(OR(INDEX(All!$D$2:$D$532,$P337)="Local",INDEX(All!$D$2:$D$532,$P337)="Local / LUPC"),INDEX(All!$H$2:$H$532,$P337),"")</f>
        <v/>
      </c>
      <c r="I337">
        <f>IF(OR(INDEX(All!$D$2:$D$532,$P337)="Local",INDEX(All!$D$2:$D$532,$P337)="Local / LUPC"),INDEX(All!$I$2:$I$532,$P337),IF(INDEX(All!$D$2:$D$532,$P337)="Census",INDEX(All!$Y$2:$Y$532,$P337),""))</f>
        <v>0</v>
      </c>
      <c r="J337">
        <f>IF(OR(INDEX(All!$D$2:$D$532,$P337)="Local",INDEX(All!$D$2:$D$532,$P337)="Local / LUPC"),INDEX(All!$J$2:$J$532,$P337),IF(INDEX(All!$D$2:$D$532,$P337)="Census",INDEX(All!$AA$2:$AA$532,$P337),""))</f>
        <v>0</v>
      </c>
      <c r="K337">
        <f>IF(OR(INDEX(All!$D$2:$D$532,$P337)="Local",INDEX(All!$D$2:$D$532,$P337)="Local / LUPC"),INDEX(All!$K$2:$K$532,$P337),IF(INDEX(All!$D$2:$D$532,$P337)="Census",INDEX(All!$AB$2:$AB$532,$P337),""))</f>
        <v>0</v>
      </c>
      <c r="L337">
        <f>IF(OR(INDEX(All!$D$2:$D$532,$P337)="Local",INDEX(All!$D$2:$D$532,$P337)="Local / LUPC"),INDEX(All!$L$2:$L$532,$P337),IF(INDEX(All!$D$2:$D$532,$P337)="Census",INDEX(All!$AC$2:$AC$532,$P337),""))</f>
        <v>0</v>
      </c>
      <c r="M337">
        <f>IF(OR(INDEX(All!$D$2:$D$532,$P337)="Local",INDEX(All!$D$2:$D$532,$P337)="Local / LUPC"),INDEX(All!$M$2:$M$532,$P337),IF(INDEX(All!$D$2:$D$532,$P337)="Census",INDEX(All!$X$2:$X$532,$P337),""))</f>
        <v>0</v>
      </c>
      <c r="N337" t="str">
        <f>IF(OR(INDEX(All!$D$2:$D$532,$P337)="Local",INDEX(All!$D$2:$D$532,$P337)="Local / LUPC"),INDEX(All!$N$2:$N$532,$P337),"")</f>
        <v/>
      </c>
      <c r="O337">
        <f>INDEX(All!$V$2:$V$532,$P337)</f>
        <v>0</v>
      </c>
      <c r="P337">
        <f>MATCH($A337&amp;"|"&amp;$B337,INDEX(All!$A$2:$A$532&amp;"|"&amp;All!$B$2:$B$532,0),0)</f>
        <v>69</v>
      </c>
    </row>
    <row r="338" spans="1:16" x14ac:dyDescent="0.2">
      <c r="A338" t="s">
        <v>156</v>
      </c>
      <c r="B338" t="s">
        <v>79</v>
      </c>
      <c r="C338">
        <f>INDEX(All!$C$2:$C$532,$P338)</f>
        <v>0</v>
      </c>
      <c r="D338" t="str">
        <f>INDEX(All!$D$2:$D$532,$P338)</f>
        <v>Not Available</v>
      </c>
      <c r="E338" t="str">
        <f>INDEX(All!$E$2:$E$532,$P338)</f>
        <v>No</v>
      </c>
      <c r="F338" s="5">
        <f>INDEX(All!$F$2:$F$532,$P338)</f>
        <v>532</v>
      </c>
      <c r="G338">
        <f>INDEX(All!$G$2:$G$532,$P338)</f>
        <v>455</v>
      </c>
      <c r="H338" t="str">
        <f>IF(OR(INDEX(All!$D$2:$D$532,$P338)="Local",INDEX(All!$D$2:$D$532,$P338)="Local / LUPC"),INDEX(All!$H$2:$H$532,$P338),"")</f>
        <v/>
      </c>
      <c r="I338" t="str">
        <f>IF(OR(INDEX(All!$D$2:$D$532,$P338)="Local",INDEX(All!$D$2:$D$532,$P338)="Local / LUPC"),INDEX(All!$I$2:$I$532,$P338),IF(INDEX(All!$D$2:$D$532,$P338)="Census",INDEX(All!$Y$2:$Y$532,$P338),""))</f>
        <v/>
      </c>
      <c r="J338" t="str">
        <f>IF(OR(INDEX(All!$D$2:$D$532,$P338)="Local",INDEX(All!$D$2:$D$532,$P338)="Local / LUPC"),INDEX(All!$J$2:$J$532,$P338),IF(INDEX(All!$D$2:$D$532,$P338)="Census",INDEX(All!$AA$2:$AA$532,$P338),""))</f>
        <v/>
      </c>
      <c r="K338" t="str">
        <f>IF(OR(INDEX(All!$D$2:$D$532,$P338)="Local",INDEX(All!$D$2:$D$532,$P338)="Local / LUPC"),INDEX(All!$K$2:$K$532,$P338),IF(INDEX(All!$D$2:$D$532,$P338)="Census",INDEX(All!$AB$2:$AB$532,$P338),""))</f>
        <v/>
      </c>
      <c r="L338" t="str">
        <f>IF(OR(INDEX(All!$D$2:$D$532,$P338)="Local",INDEX(All!$D$2:$D$532,$P338)="Local / LUPC"),INDEX(All!$L$2:$L$532,$P338),IF(INDEX(All!$D$2:$D$532,$P338)="Census",INDEX(All!$AC$2:$AC$532,$P338),""))</f>
        <v/>
      </c>
      <c r="M338" t="str">
        <f>IF(OR(INDEX(All!$D$2:$D$532,$P338)="Local",INDEX(All!$D$2:$D$532,$P338)="Local / LUPC"),INDEX(All!$M$2:$M$532,$P338),IF(INDEX(All!$D$2:$D$532,$P338)="Census",INDEX(All!$X$2:$X$532,$P338),""))</f>
        <v/>
      </c>
      <c r="N338" t="str">
        <f>IF(OR(INDEX(All!$D$2:$D$532,$P338)="Local",INDEX(All!$D$2:$D$532,$P338)="Local / LUPC"),INDEX(All!$N$2:$N$532,$P338),"")</f>
        <v/>
      </c>
      <c r="O338">
        <f>INDEX(All!$V$2:$V$532,$P338)</f>
        <v>0</v>
      </c>
      <c r="P338">
        <f>MATCH($A338&amp;"|"&amp;$B338,INDEX(All!$A$2:$A$532&amp;"|"&amp;All!$B$2:$B$532,0),0)</f>
        <v>71</v>
      </c>
    </row>
    <row r="339" spans="1:16" x14ac:dyDescent="0.2">
      <c r="A339" t="s">
        <v>159</v>
      </c>
      <c r="B339" t="s">
        <v>77</v>
      </c>
      <c r="C339">
        <f>INDEX(All!$C$2:$C$532,$P339)</f>
        <v>0</v>
      </c>
      <c r="D339" t="str">
        <f>INDEX(All!$D$2:$D$532,$P339)</f>
        <v>Census</v>
      </c>
      <c r="E339" t="str">
        <f>INDEX(All!$E$2:$E$532,$P339)</f>
        <v>No</v>
      </c>
      <c r="F339" s="5">
        <f>INDEX(All!$F$2:$F$532,$P339)</f>
        <v>1191</v>
      </c>
      <c r="G339">
        <f>INDEX(All!$G$2:$G$532,$P339)</f>
        <v>1122</v>
      </c>
      <c r="H339" t="str">
        <f>IF(OR(INDEX(All!$D$2:$D$532,$P339)="Local",INDEX(All!$D$2:$D$532,$P339)="Local / LUPC"),INDEX(All!$H$2:$H$532,$P339),"")</f>
        <v/>
      </c>
      <c r="I339">
        <f>IF(OR(INDEX(All!$D$2:$D$532,$P339)="Local",INDEX(All!$D$2:$D$532,$P339)="Local / LUPC"),INDEX(All!$I$2:$I$532,$P339),IF(INDEX(All!$D$2:$D$532,$P339)="Census",INDEX(All!$Y$2:$Y$532,$P339),""))</f>
        <v>2</v>
      </c>
      <c r="J339">
        <f>IF(OR(INDEX(All!$D$2:$D$532,$P339)="Local",INDEX(All!$D$2:$D$532,$P339)="Local / LUPC"),INDEX(All!$J$2:$J$532,$P339),IF(INDEX(All!$D$2:$D$532,$P339)="Census",INDEX(All!$AA$2:$AA$532,$P339),""))</f>
        <v>0</v>
      </c>
      <c r="K339">
        <f>IF(OR(INDEX(All!$D$2:$D$532,$P339)="Local",INDEX(All!$D$2:$D$532,$P339)="Local / LUPC"),INDEX(All!$K$2:$K$532,$P339),IF(INDEX(All!$D$2:$D$532,$P339)="Census",INDEX(All!$AB$2:$AB$532,$P339),""))</f>
        <v>0</v>
      </c>
      <c r="L339">
        <f>IF(OR(INDEX(All!$D$2:$D$532,$P339)="Local",INDEX(All!$D$2:$D$532,$P339)="Local / LUPC"),INDEX(All!$L$2:$L$532,$P339),IF(INDEX(All!$D$2:$D$532,$P339)="Census",INDEX(All!$AC$2:$AC$532,$P339),""))</f>
        <v>0</v>
      </c>
      <c r="M339">
        <f>IF(OR(INDEX(All!$D$2:$D$532,$P339)="Local",INDEX(All!$D$2:$D$532,$P339)="Local / LUPC"),INDEX(All!$M$2:$M$532,$P339),IF(INDEX(All!$D$2:$D$532,$P339)="Census",INDEX(All!$X$2:$X$532,$P339),""))</f>
        <v>2</v>
      </c>
      <c r="N339" t="str">
        <f>IF(OR(INDEX(All!$D$2:$D$532,$P339)="Local",INDEX(All!$D$2:$D$532,$P339)="Local / LUPC"),INDEX(All!$N$2:$N$532,$P339),"")</f>
        <v/>
      </c>
      <c r="O339">
        <f>INDEX(All!$V$2:$V$532,$P339)</f>
        <v>0</v>
      </c>
      <c r="P339">
        <f>MATCH($A339&amp;"|"&amp;$B339,INDEX(All!$A$2:$A$532&amp;"|"&amp;All!$B$2:$B$532,0),0)</f>
        <v>74</v>
      </c>
    </row>
    <row r="340" spans="1:16" x14ac:dyDescent="0.2">
      <c r="A340" t="s">
        <v>161</v>
      </c>
      <c r="B340" t="s">
        <v>79</v>
      </c>
      <c r="C340">
        <f>INDEX(All!$C$2:$C$532,$P340)</f>
        <v>0</v>
      </c>
      <c r="D340" t="str">
        <f>INDEX(All!$D$2:$D$532,$P340)</f>
        <v>Not Available</v>
      </c>
      <c r="E340" t="str">
        <f>INDEX(All!$E$2:$E$532,$P340)</f>
        <v>No</v>
      </c>
      <c r="F340" s="5">
        <f>INDEX(All!$F$2:$F$532,$P340)</f>
        <v>101</v>
      </c>
      <c r="G340">
        <f>INDEX(All!$G$2:$G$532,$P340)</f>
        <v>83</v>
      </c>
      <c r="H340" t="str">
        <f>IF(OR(INDEX(All!$D$2:$D$532,$P340)="Local",INDEX(All!$D$2:$D$532,$P340)="Local / LUPC"),INDEX(All!$H$2:$H$532,$P340),"")</f>
        <v/>
      </c>
      <c r="I340" t="str">
        <f>IF(OR(INDEX(All!$D$2:$D$532,$P340)="Local",INDEX(All!$D$2:$D$532,$P340)="Local / LUPC"),INDEX(All!$I$2:$I$532,$P340),IF(INDEX(All!$D$2:$D$532,$P340)="Census",INDEX(All!$Y$2:$Y$532,$P340),""))</f>
        <v/>
      </c>
      <c r="J340" t="str">
        <f>IF(OR(INDEX(All!$D$2:$D$532,$P340)="Local",INDEX(All!$D$2:$D$532,$P340)="Local / LUPC"),INDEX(All!$J$2:$J$532,$P340),IF(INDEX(All!$D$2:$D$532,$P340)="Census",INDEX(All!$AA$2:$AA$532,$P340),""))</f>
        <v/>
      </c>
      <c r="K340" t="str">
        <f>IF(OR(INDEX(All!$D$2:$D$532,$P340)="Local",INDEX(All!$D$2:$D$532,$P340)="Local / LUPC"),INDEX(All!$K$2:$K$532,$P340),IF(INDEX(All!$D$2:$D$532,$P340)="Census",INDEX(All!$AB$2:$AB$532,$P340),""))</f>
        <v/>
      </c>
      <c r="L340" t="str">
        <f>IF(OR(INDEX(All!$D$2:$D$532,$P340)="Local",INDEX(All!$D$2:$D$532,$P340)="Local / LUPC"),INDEX(All!$L$2:$L$532,$P340),IF(INDEX(All!$D$2:$D$532,$P340)="Census",INDEX(All!$AC$2:$AC$532,$P340),""))</f>
        <v/>
      </c>
      <c r="M340" t="str">
        <f>IF(OR(INDEX(All!$D$2:$D$532,$P340)="Local",INDEX(All!$D$2:$D$532,$P340)="Local / LUPC"),INDEX(All!$M$2:$M$532,$P340),IF(INDEX(All!$D$2:$D$532,$P340)="Census",INDEX(All!$X$2:$X$532,$P340),""))</f>
        <v/>
      </c>
      <c r="N340" t="str">
        <f>IF(OR(INDEX(All!$D$2:$D$532,$P340)="Local",INDEX(All!$D$2:$D$532,$P340)="Local / LUPC"),INDEX(All!$N$2:$N$532,$P340),"")</f>
        <v/>
      </c>
      <c r="O340">
        <f>INDEX(All!$V$2:$V$532,$P340)</f>
        <v>0</v>
      </c>
      <c r="P340">
        <f>MATCH($A340&amp;"|"&amp;$B340,INDEX(All!$A$2:$A$532&amp;"|"&amp;All!$B$2:$B$532,0),0)</f>
        <v>76</v>
      </c>
    </row>
    <row r="341" spans="1:16" x14ac:dyDescent="0.2">
      <c r="A341" t="s">
        <v>164</v>
      </c>
      <c r="B341" t="s">
        <v>72</v>
      </c>
      <c r="C341">
        <f>INDEX(All!$C$2:$C$532,$P341)</f>
        <v>0</v>
      </c>
      <c r="D341" t="str">
        <f>INDEX(All!$D$2:$D$532,$P341)</f>
        <v>Census</v>
      </c>
      <c r="E341" t="str">
        <f>INDEX(All!$E$2:$E$532,$P341)</f>
        <v>No</v>
      </c>
      <c r="F341" s="5">
        <f>INDEX(All!$F$2:$F$532,$P341)</f>
        <v>2941</v>
      </c>
      <c r="G341">
        <f>INDEX(All!$G$2:$G$532,$P341)</f>
        <v>3016</v>
      </c>
      <c r="H341" t="str">
        <f>IF(OR(INDEX(All!$D$2:$D$532,$P341)="Local",INDEX(All!$D$2:$D$532,$P341)="Local / LUPC"),INDEX(All!$H$2:$H$532,$P341),"")</f>
        <v/>
      </c>
      <c r="I341">
        <f>IF(OR(INDEX(All!$D$2:$D$532,$P341)="Local",INDEX(All!$D$2:$D$532,$P341)="Local / LUPC"),INDEX(All!$I$2:$I$532,$P341),IF(INDEX(All!$D$2:$D$532,$P341)="Census",INDEX(All!$Y$2:$Y$532,$P341),""))</f>
        <v>12</v>
      </c>
      <c r="J341">
        <f>IF(OR(INDEX(All!$D$2:$D$532,$P341)="Local",INDEX(All!$D$2:$D$532,$P341)="Local / LUPC"),INDEX(All!$J$2:$J$532,$P341),IF(INDEX(All!$D$2:$D$532,$P341)="Census",INDEX(All!$AA$2:$AA$532,$P341),""))</f>
        <v>0</v>
      </c>
      <c r="K341">
        <f>IF(OR(INDEX(All!$D$2:$D$532,$P341)="Local",INDEX(All!$D$2:$D$532,$P341)="Local / LUPC"),INDEX(All!$K$2:$K$532,$P341),IF(INDEX(All!$D$2:$D$532,$P341)="Census",INDEX(All!$AB$2:$AB$532,$P341),""))</f>
        <v>0</v>
      </c>
      <c r="L341">
        <f>IF(OR(INDEX(All!$D$2:$D$532,$P341)="Local",INDEX(All!$D$2:$D$532,$P341)="Local / LUPC"),INDEX(All!$L$2:$L$532,$P341),IF(INDEX(All!$D$2:$D$532,$P341)="Census",INDEX(All!$AC$2:$AC$532,$P341),""))</f>
        <v>0</v>
      </c>
      <c r="M341">
        <f>IF(OR(INDEX(All!$D$2:$D$532,$P341)="Local",INDEX(All!$D$2:$D$532,$P341)="Local / LUPC"),INDEX(All!$M$2:$M$532,$P341),IF(INDEX(All!$D$2:$D$532,$P341)="Census",INDEX(All!$X$2:$X$532,$P341),""))</f>
        <v>12</v>
      </c>
      <c r="N341" t="str">
        <f>IF(OR(INDEX(All!$D$2:$D$532,$P341)="Local",INDEX(All!$D$2:$D$532,$P341)="Local / LUPC"),INDEX(All!$N$2:$N$532,$P341),"")</f>
        <v/>
      </c>
      <c r="O341">
        <f>INDEX(All!$V$2:$V$532,$P341)</f>
        <v>0</v>
      </c>
      <c r="P341">
        <f>MATCH($A341&amp;"|"&amp;$B341,INDEX(All!$A$2:$A$532&amp;"|"&amp;All!$B$2:$B$532,0),0)</f>
        <v>78</v>
      </c>
    </row>
    <row r="342" spans="1:16" x14ac:dyDescent="0.2">
      <c r="A342" t="s">
        <v>165</v>
      </c>
      <c r="B342" t="s">
        <v>100</v>
      </c>
      <c r="C342">
        <f>INDEX(All!$C$2:$C$532,$P342)</f>
        <v>0</v>
      </c>
      <c r="D342" t="str">
        <f>INDEX(All!$D$2:$D$532,$P342)</f>
        <v>Census</v>
      </c>
      <c r="E342" t="str">
        <f>INDEX(All!$E$2:$E$532,$P342)</f>
        <v>No</v>
      </c>
      <c r="F342" s="5">
        <f>INDEX(All!$F$2:$F$532,$P342)</f>
        <v>637</v>
      </c>
      <c r="G342">
        <f>INDEX(All!$G$2:$G$532,$P342)</f>
        <v>709</v>
      </c>
      <c r="H342" t="str">
        <f>IF(OR(INDEX(All!$D$2:$D$532,$P342)="Local",INDEX(All!$D$2:$D$532,$P342)="Local / LUPC"),INDEX(All!$H$2:$H$532,$P342),"")</f>
        <v/>
      </c>
      <c r="I342">
        <f>IF(OR(INDEX(All!$D$2:$D$532,$P342)="Local",INDEX(All!$D$2:$D$532,$P342)="Local / LUPC"),INDEX(All!$I$2:$I$532,$P342),IF(INDEX(All!$D$2:$D$532,$P342)="Census",INDEX(All!$Y$2:$Y$532,$P342),""))</f>
        <v>33</v>
      </c>
      <c r="J342">
        <f>IF(OR(INDEX(All!$D$2:$D$532,$P342)="Local",INDEX(All!$D$2:$D$532,$P342)="Local / LUPC"),INDEX(All!$J$2:$J$532,$P342),IF(INDEX(All!$D$2:$D$532,$P342)="Census",INDEX(All!$AA$2:$AA$532,$P342),""))</f>
        <v>0</v>
      </c>
      <c r="K342">
        <f>IF(OR(INDEX(All!$D$2:$D$532,$P342)="Local",INDEX(All!$D$2:$D$532,$P342)="Local / LUPC"),INDEX(All!$K$2:$K$532,$P342),IF(INDEX(All!$D$2:$D$532,$P342)="Census",INDEX(All!$AB$2:$AB$532,$P342),""))</f>
        <v>0</v>
      </c>
      <c r="L342">
        <f>IF(OR(INDEX(All!$D$2:$D$532,$P342)="Local",INDEX(All!$D$2:$D$532,$P342)="Local / LUPC"),INDEX(All!$L$2:$L$532,$P342),IF(INDEX(All!$D$2:$D$532,$P342)="Census",INDEX(All!$AC$2:$AC$532,$P342),""))</f>
        <v>0</v>
      </c>
      <c r="M342">
        <f>IF(OR(INDEX(All!$D$2:$D$532,$P342)="Local",INDEX(All!$D$2:$D$532,$P342)="Local / LUPC"),INDEX(All!$M$2:$M$532,$P342),IF(INDEX(All!$D$2:$D$532,$P342)="Census",INDEX(All!$X$2:$X$532,$P342),""))</f>
        <v>33</v>
      </c>
      <c r="N342" t="str">
        <f>IF(OR(INDEX(All!$D$2:$D$532,$P342)="Local",INDEX(All!$D$2:$D$532,$P342)="Local / LUPC"),INDEX(All!$N$2:$N$532,$P342),"")</f>
        <v/>
      </c>
      <c r="O342">
        <f>INDEX(All!$V$2:$V$532,$P342)</f>
        <v>0</v>
      </c>
      <c r="P342">
        <f>MATCH($A342&amp;"|"&amp;$B342,INDEX(All!$A$2:$A$532&amp;"|"&amp;All!$B$2:$B$532,0),0)</f>
        <v>79</v>
      </c>
    </row>
    <row r="343" spans="1:16" x14ac:dyDescent="0.2">
      <c r="A343" t="s">
        <v>170</v>
      </c>
      <c r="B343" t="s">
        <v>68</v>
      </c>
      <c r="C343">
        <f>INDEX(All!$C$2:$C$532,$P343)</f>
        <v>0</v>
      </c>
      <c r="D343" t="str">
        <f>INDEX(All!$D$2:$D$532,$P343)</f>
        <v>Census</v>
      </c>
      <c r="E343" t="str">
        <f>INDEX(All!$E$2:$E$532,$P343)</f>
        <v>No</v>
      </c>
      <c r="F343" s="5">
        <f>INDEX(All!$F$2:$F$532,$P343)</f>
        <v>281</v>
      </c>
      <c r="G343">
        <f>INDEX(All!$G$2:$G$532,$P343)</f>
        <v>371</v>
      </c>
      <c r="H343" t="str">
        <f>IF(OR(INDEX(All!$D$2:$D$532,$P343)="Local",INDEX(All!$D$2:$D$532,$P343)="Local / LUPC"),INDEX(All!$H$2:$H$532,$P343),"")</f>
        <v/>
      </c>
      <c r="I343">
        <f>IF(OR(INDEX(All!$D$2:$D$532,$P343)="Local",INDEX(All!$D$2:$D$532,$P343)="Local / LUPC"),INDEX(All!$I$2:$I$532,$P343),IF(INDEX(All!$D$2:$D$532,$P343)="Census",INDEX(All!$Y$2:$Y$532,$P343),""))</f>
        <v>2</v>
      </c>
      <c r="J343">
        <f>IF(OR(INDEX(All!$D$2:$D$532,$P343)="Local",INDEX(All!$D$2:$D$532,$P343)="Local / LUPC"),INDEX(All!$J$2:$J$532,$P343),IF(INDEX(All!$D$2:$D$532,$P343)="Census",INDEX(All!$AA$2:$AA$532,$P343),""))</f>
        <v>0</v>
      </c>
      <c r="K343">
        <f>IF(OR(INDEX(All!$D$2:$D$532,$P343)="Local",INDEX(All!$D$2:$D$532,$P343)="Local / LUPC"),INDEX(All!$K$2:$K$532,$P343),IF(INDEX(All!$D$2:$D$532,$P343)="Census",INDEX(All!$AB$2:$AB$532,$P343),""))</f>
        <v>0</v>
      </c>
      <c r="L343">
        <f>IF(OR(INDEX(All!$D$2:$D$532,$P343)="Local",INDEX(All!$D$2:$D$532,$P343)="Local / LUPC"),INDEX(All!$L$2:$L$532,$P343),IF(INDEX(All!$D$2:$D$532,$P343)="Census",INDEX(All!$AC$2:$AC$532,$P343),""))</f>
        <v>0</v>
      </c>
      <c r="M343">
        <f>IF(OR(INDEX(All!$D$2:$D$532,$P343)="Local",INDEX(All!$D$2:$D$532,$P343)="Local / LUPC"),INDEX(All!$M$2:$M$532,$P343),IF(INDEX(All!$D$2:$D$532,$P343)="Census",INDEX(All!$X$2:$X$532,$P343),""))</f>
        <v>2</v>
      </c>
      <c r="N343" t="str">
        <f>IF(OR(INDEX(All!$D$2:$D$532,$P343)="Local",INDEX(All!$D$2:$D$532,$P343)="Local / LUPC"),INDEX(All!$N$2:$N$532,$P343),"")</f>
        <v/>
      </c>
      <c r="O343">
        <f>INDEX(All!$V$2:$V$532,$P343)</f>
        <v>0</v>
      </c>
      <c r="P343">
        <f>MATCH($A343&amp;"|"&amp;$B343,INDEX(All!$A$2:$A$532&amp;"|"&amp;All!$B$2:$B$532,0),0)</f>
        <v>84</v>
      </c>
    </row>
    <row r="344" spans="1:16" x14ac:dyDescent="0.2">
      <c r="A344" t="s">
        <v>171</v>
      </c>
      <c r="B344" t="s">
        <v>68</v>
      </c>
      <c r="C344">
        <f>INDEX(All!$C$2:$C$532,$P344)</f>
        <v>0</v>
      </c>
      <c r="D344" t="str">
        <f>INDEX(All!$D$2:$D$532,$P344)</f>
        <v>Census</v>
      </c>
      <c r="E344" t="str">
        <f>INDEX(All!$E$2:$E$532,$P344)</f>
        <v>No</v>
      </c>
      <c r="F344" s="5">
        <f>INDEX(All!$F$2:$F$532,$P344)</f>
        <v>243</v>
      </c>
      <c r="G344">
        <f>INDEX(All!$G$2:$G$532,$P344)</f>
        <v>286</v>
      </c>
      <c r="H344" t="str">
        <f>IF(OR(INDEX(All!$D$2:$D$532,$P344)="Local",INDEX(All!$D$2:$D$532,$P344)="Local / LUPC"),INDEX(All!$H$2:$H$532,$P344),"")</f>
        <v/>
      </c>
      <c r="I344">
        <f>IF(OR(INDEX(All!$D$2:$D$532,$P344)="Local",INDEX(All!$D$2:$D$532,$P344)="Local / LUPC"),INDEX(All!$I$2:$I$532,$P344),IF(INDEX(All!$D$2:$D$532,$P344)="Census",INDEX(All!$Y$2:$Y$532,$P344),""))</f>
        <v>0</v>
      </c>
      <c r="J344">
        <f>IF(OR(INDEX(All!$D$2:$D$532,$P344)="Local",INDEX(All!$D$2:$D$532,$P344)="Local / LUPC"),INDEX(All!$J$2:$J$532,$P344),IF(INDEX(All!$D$2:$D$532,$P344)="Census",INDEX(All!$AA$2:$AA$532,$P344),""))</f>
        <v>0</v>
      </c>
      <c r="K344">
        <f>IF(OR(INDEX(All!$D$2:$D$532,$P344)="Local",INDEX(All!$D$2:$D$532,$P344)="Local / LUPC"),INDEX(All!$K$2:$K$532,$P344),IF(INDEX(All!$D$2:$D$532,$P344)="Census",INDEX(All!$AB$2:$AB$532,$P344),""))</f>
        <v>0</v>
      </c>
      <c r="L344">
        <f>IF(OR(INDEX(All!$D$2:$D$532,$P344)="Local",INDEX(All!$D$2:$D$532,$P344)="Local / LUPC"),INDEX(All!$L$2:$L$532,$P344),IF(INDEX(All!$D$2:$D$532,$P344)="Census",INDEX(All!$AC$2:$AC$532,$P344),""))</f>
        <v>0</v>
      </c>
      <c r="M344">
        <f>IF(OR(INDEX(All!$D$2:$D$532,$P344)="Local",INDEX(All!$D$2:$D$532,$P344)="Local / LUPC"),INDEX(All!$M$2:$M$532,$P344),IF(INDEX(All!$D$2:$D$532,$P344)="Census",INDEX(All!$X$2:$X$532,$P344),""))</f>
        <v>0</v>
      </c>
      <c r="N344" t="str">
        <f>IF(OR(INDEX(All!$D$2:$D$532,$P344)="Local",INDEX(All!$D$2:$D$532,$P344)="Local / LUPC"),INDEX(All!$N$2:$N$532,$P344),"")</f>
        <v/>
      </c>
      <c r="O344">
        <f>INDEX(All!$V$2:$V$532,$P344)</f>
        <v>0</v>
      </c>
      <c r="P344">
        <f>MATCH($A344&amp;"|"&amp;$B344,INDEX(All!$A$2:$A$532&amp;"|"&amp;All!$B$2:$B$532,0),0)</f>
        <v>85</v>
      </c>
    </row>
    <row r="345" spans="1:16" x14ac:dyDescent="0.2">
      <c r="A345" t="s">
        <v>175</v>
      </c>
      <c r="B345" t="s">
        <v>68</v>
      </c>
      <c r="C345">
        <f>INDEX(All!$C$2:$C$532,$P345)</f>
        <v>0</v>
      </c>
      <c r="D345" t="str">
        <f>INDEX(All!$D$2:$D$532,$P345)</f>
        <v>Census</v>
      </c>
      <c r="E345" t="str">
        <f>INDEX(All!$E$2:$E$532,$P345)</f>
        <v>No</v>
      </c>
      <c r="F345" s="5">
        <f>INDEX(All!$F$2:$F$532,$P345)</f>
        <v>388</v>
      </c>
      <c r="G345">
        <f>INDEX(All!$G$2:$G$532,$P345)</f>
        <v>497</v>
      </c>
      <c r="H345" t="str">
        <f>IF(OR(INDEX(All!$D$2:$D$532,$P345)="Local",INDEX(All!$D$2:$D$532,$P345)="Local / LUPC"),INDEX(All!$H$2:$H$532,$P345),"")</f>
        <v/>
      </c>
      <c r="I345">
        <f>IF(OR(INDEX(All!$D$2:$D$532,$P345)="Local",INDEX(All!$D$2:$D$532,$P345)="Local / LUPC"),INDEX(All!$I$2:$I$532,$P345),IF(INDEX(All!$D$2:$D$532,$P345)="Census",INDEX(All!$Y$2:$Y$532,$P345),""))</f>
        <v>2</v>
      </c>
      <c r="J345">
        <f>IF(OR(INDEX(All!$D$2:$D$532,$P345)="Local",INDEX(All!$D$2:$D$532,$P345)="Local / LUPC"),INDEX(All!$J$2:$J$532,$P345),IF(INDEX(All!$D$2:$D$532,$P345)="Census",INDEX(All!$AA$2:$AA$532,$P345),""))</f>
        <v>2</v>
      </c>
      <c r="K345">
        <f>IF(OR(INDEX(All!$D$2:$D$532,$P345)="Local",INDEX(All!$D$2:$D$532,$P345)="Local / LUPC"),INDEX(All!$K$2:$K$532,$P345),IF(INDEX(All!$D$2:$D$532,$P345)="Census",INDEX(All!$AB$2:$AB$532,$P345),""))</f>
        <v>0</v>
      </c>
      <c r="L345">
        <f>IF(OR(INDEX(All!$D$2:$D$532,$P345)="Local",INDEX(All!$D$2:$D$532,$P345)="Local / LUPC"),INDEX(All!$L$2:$L$532,$P345),IF(INDEX(All!$D$2:$D$532,$P345)="Census",INDEX(All!$AC$2:$AC$532,$P345),""))</f>
        <v>0</v>
      </c>
      <c r="M345">
        <f>IF(OR(INDEX(All!$D$2:$D$532,$P345)="Local",INDEX(All!$D$2:$D$532,$P345)="Local / LUPC"),INDEX(All!$M$2:$M$532,$P345),IF(INDEX(All!$D$2:$D$532,$P345)="Census",INDEX(All!$X$2:$X$532,$P345),""))</f>
        <v>4</v>
      </c>
      <c r="N345" t="str">
        <f>IF(OR(INDEX(All!$D$2:$D$532,$P345)="Local",INDEX(All!$D$2:$D$532,$P345)="Local / LUPC"),INDEX(All!$N$2:$N$532,$P345),"")</f>
        <v/>
      </c>
      <c r="O345">
        <f>INDEX(All!$V$2:$V$532,$P345)</f>
        <v>0</v>
      </c>
      <c r="P345">
        <f>MATCH($A345&amp;"|"&amp;$B345,INDEX(All!$A$2:$A$532&amp;"|"&amp;All!$B$2:$B$532,0),0)</f>
        <v>89</v>
      </c>
    </row>
    <row r="346" spans="1:16" x14ac:dyDescent="0.2">
      <c r="A346" t="s">
        <v>176</v>
      </c>
      <c r="B346" t="s">
        <v>72</v>
      </c>
      <c r="C346">
        <f>INDEX(All!$C$2:$C$532,$P346)</f>
        <v>0</v>
      </c>
      <c r="D346" t="str">
        <f>INDEX(All!$D$2:$D$532,$P346)</f>
        <v>Census</v>
      </c>
      <c r="E346" t="str">
        <f>INDEX(All!$E$2:$E$532,$P346)</f>
        <v>No</v>
      </c>
      <c r="F346" s="5">
        <f>INDEX(All!$F$2:$F$532,$P346)</f>
        <v>1117</v>
      </c>
      <c r="G346">
        <f>INDEX(All!$G$2:$G$532,$P346)</f>
        <v>1630</v>
      </c>
      <c r="H346" t="str">
        <f>IF(OR(INDEX(All!$D$2:$D$532,$P346)="Local",INDEX(All!$D$2:$D$532,$P346)="Local / LUPC"),INDEX(All!$H$2:$H$532,$P346),"")</f>
        <v/>
      </c>
      <c r="I346">
        <f>IF(OR(INDEX(All!$D$2:$D$532,$P346)="Local",INDEX(All!$D$2:$D$532,$P346)="Local / LUPC"),INDEX(All!$I$2:$I$532,$P346),IF(INDEX(All!$D$2:$D$532,$P346)="Census",INDEX(All!$Y$2:$Y$532,$P346),""))</f>
        <v>0</v>
      </c>
      <c r="J346">
        <f>IF(OR(INDEX(All!$D$2:$D$532,$P346)="Local",INDEX(All!$D$2:$D$532,$P346)="Local / LUPC"),INDEX(All!$J$2:$J$532,$P346),IF(INDEX(All!$D$2:$D$532,$P346)="Census",INDEX(All!$AA$2:$AA$532,$P346),""))</f>
        <v>0</v>
      </c>
      <c r="K346">
        <f>IF(OR(INDEX(All!$D$2:$D$532,$P346)="Local",INDEX(All!$D$2:$D$532,$P346)="Local / LUPC"),INDEX(All!$K$2:$K$532,$P346),IF(INDEX(All!$D$2:$D$532,$P346)="Census",INDEX(All!$AB$2:$AB$532,$P346),""))</f>
        <v>0</v>
      </c>
      <c r="L346">
        <f>IF(OR(INDEX(All!$D$2:$D$532,$P346)="Local",INDEX(All!$D$2:$D$532,$P346)="Local / LUPC"),INDEX(All!$L$2:$L$532,$P346),IF(INDEX(All!$D$2:$D$532,$P346)="Census",INDEX(All!$AC$2:$AC$532,$P346),""))</f>
        <v>0</v>
      </c>
      <c r="M346">
        <f>IF(OR(INDEX(All!$D$2:$D$532,$P346)="Local",INDEX(All!$D$2:$D$532,$P346)="Local / LUPC"),INDEX(All!$M$2:$M$532,$P346),IF(INDEX(All!$D$2:$D$532,$P346)="Census",INDEX(All!$X$2:$X$532,$P346),""))</f>
        <v>0</v>
      </c>
      <c r="N346" t="str">
        <f>IF(OR(INDEX(All!$D$2:$D$532,$P346)="Local",INDEX(All!$D$2:$D$532,$P346)="Local / LUPC"),INDEX(All!$N$2:$N$532,$P346),"")</f>
        <v/>
      </c>
      <c r="O346">
        <f>INDEX(All!$V$2:$V$532,$P346)</f>
        <v>0</v>
      </c>
      <c r="P346">
        <f>MATCH($A346&amp;"|"&amp;$B346,INDEX(All!$A$2:$A$532&amp;"|"&amp;All!$B$2:$B$532,0),0)</f>
        <v>90</v>
      </c>
    </row>
    <row r="347" spans="1:16" x14ac:dyDescent="0.2">
      <c r="A347" t="s">
        <v>177</v>
      </c>
      <c r="B347" t="s">
        <v>62</v>
      </c>
      <c r="C347">
        <f>INDEX(All!$C$2:$C$532,$P347)</f>
        <v>0</v>
      </c>
      <c r="D347" t="str">
        <f>INDEX(All!$D$2:$D$532,$P347)</f>
        <v>Not Available</v>
      </c>
      <c r="E347" t="str">
        <f>INDEX(All!$E$2:$E$532,$P347)</f>
        <v>No</v>
      </c>
      <c r="F347" s="5">
        <f>INDEX(All!$F$2:$F$532,$P347)</f>
        <v>377</v>
      </c>
      <c r="G347">
        <f>INDEX(All!$G$2:$G$532,$P347)</f>
        <v>340</v>
      </c>
      <c r="H347" t="str">
        <f>IF(OR(INDEX(All!$D$2:$D$532,$P347)="Local",INDEX(All!$D$2:$D$532,$P347)="Local / LUPC"),INDEX(All!$H$2:$H$532,$P347),"")</f>
        <v/>
      </c>
      <c r="I347" t="str">
        <f>IF(OR(INDEX(All!$D$2:$D$532,$P347)="Local",INDEX(All!$D$2:$D$532,$P347)="Local / LUPC"),INDEX(All!$I$2:$I$532,$P347),IF(INDEX(All!$D$2:$D$532,$P347)="Census",INDEX(All!$Y$2:$Y$532,$P347),""))</f>
        <v/>
      </c>
      <c r="J347" t="str">
        <f>IF(OR(INDEX(All!$D$2:$D$532,$P347)="Local",INDEX(All!$D$2:$D$532,$P347)="Local / LUPC"),INDEX(All!$J$2:$J$532,$P347),IF(INDEX(All!$D$2:$D$532,$P347)="Census",INDEX(All!$AA$2:$AA$532,$P347),""))</f>
        <v/>
      </c>
      <c r="K347" t="str">
        <f>IF(OR(INDEX(All!$D$2:$D$532,$P347)="Local",INDEX(All!$D$2:$D$532,$P347)="Local / LUPC"),INDEX(All!$K$2:$K$532,$P347),IF(INDEX(All!$D$2:$D$532,$P347)="Census",INDEX(All!$AB$2:$AB$532,$P347),""))</f>
        <v/>
      </c>
      <c r="L347" t="str">
        <f>IF(OR(INDEX(All!$D$2:$D$532,$P347)="Local",INDEX(All!$D$2:$D$532,$P347)="Local / LUPC"),INDEX(All!$L$2:$L$532,$P347),IF(INDEX(All!$D$2:$D$532,$P347)="Census",INDEX(All!$AC$2:$AC$532,$P347),""))</f>
        <v/>
      </c>
      <c r="M347" t="str">
        <f>IF(OR(INDEX(All!$D$2:$D$532,$P347)="Local",INDEX(All!$D$2:$D$532,$P347)="Local / LUPC"),INDEX(All!$M$2:$M$532,$P347),IF(INDEX(All!$D$2:$D$532,$P347)="Census",INDEX(All!$X$2:$X$532,$P347),""))</f>
        <v/>
      </c>
      <c r="N347" t="str">
        <f>IF(OR(INDEX(All!$D$2:$D$532,$P347)="Local",INDEX(All!$D$2:$D$532,$P347)="Local / LUPC"),INDEX(All!$N$2:$N$532,$P347),"")</f>
        <v/>
      </c>
      <c r="O347">
        <f>INDEX(All!$V$2:$V$532,$P347)</f>
        <v>0</v>
      </c>
      <c r="P347">
        <f>MATCH($A347&amp;"|"&amp;$B347,INDEX(All!$A$2:$A$532&amp;"|"&amp;All!$B$2:$B$532,0),0)</f>
        <v>91</v>
      </c>
    </row>
    <row r="348" spans="1:16" x14ac:dyDescent="0.2">
      <c r="A348" t="s">
        <v>182</v>
      </c>
      <c r="B348" t="s">
        <v>100</v>
      </c>
      <c r="C348">
        <f>INDEX(All!$C$2:$C$532,$P348)</f>
        <v>0</v>
      </c>
      <c r="D348" t="str">
        <f>INDEX(All!$D$2:$D$532,$P348)</f>
        <v>Census</v>
      </c>
      <c r="E348" t="str">
        <f>INDEX(All!$E$2:$E$532,$P348)</f>
        <v>No</v>
      </c>
      <c r="F348" s="5">
        <f>INDEX(All!$F$2:$F$532,$P348)</f>
        <v>1397</v>
      </c>
      <c r="G348">
        <f>INDEX(All!$G$2:$G$532,$P348)</f>
        <v>1374</v>
      </c>
      <c r="H348" t="str">
        <f>IF(OR(INDEX(All!$D$2:$D$532,$P348)="Local",INDEX(All!$D$2:$D$532,$P348)="Local / LUPC"),INDEX(All!$H$2:$H$532,$P348),"")</f>
        <v/>
      </c>
      <c r="I348">
        <f>IF(OR(INDEX(All!$D$2:$D$532,$P348)="Local",INDEX(All!$D$2:$D$532,$P348)="Local / LUPC"),INDEX(All!$I$2:$I$532,$P348),IF(INDEX(All!$D$2:$D$532,$P348)="Census",INDEX(All!$Y$2:$Y$532,$P348),""))</f>
        <v>7</v>
      </c>
      <c r="J348">
        <f>IF(OR(INDEX(All!$D$2:$D$532,$P348)="Local",INDEX(All!$D$2:$D$532,$P348)="Local / LUPC"),INDEX(All!$J$2:$J$532,$P348),IF(INDEX(All!$D$2:$D$532,$P348)="Census",INDEX(All!$AA$2:$AA$532,$P348),""))</f>
        <v>0</v>
      </c>
      <c r="K348">
        <f>IF(OR(INDEX(All!$D$2:$D$532,$P348)="Local",INDEX(All!$D$2:$D$532,$P348)="Local / LUPC"),INDEX(All!$K$2:$K$532,$P348),IF(INDEX(All!$D$2:$D$532,$P348)="Census",INDEX(All!$AB$2:$AB$532,$P348),""))</f>
        <v>0</v>
      </c>
      <c r="L348">
        <f>IF(OR(INDEX(All!$D$2:$D$532,$P348)="Local",INDEX(All!$D$2:$D$532,$P348)="Local / LUPC"),INDEX(All!$L$2:$L$532,$P348),IF(INDEX(All!$D$2:$D$532,$P348)="Census",INDEX(All!$AC$2:$AC$532,$P348),""))</f>
        <v>0</v>
      </c>
      <c r="M348">
        <f>IF(OR(INDEX(All!$D$2:$D$532,$P348)="Local",INDEX(All!$D$2:$D$532,$P348)="Local / LUPC"),INDEX(All!$M$2:$M$532,$P348),IF(INDEX(All!$D$2:$D$532,$P348)="Census",INDEX(All!$X$2:$X$532,$P348),""))</f>
        <v>7</v>
      </c>
      <c r="N348" t="str">
        <f>IF(OR(INDEX(All!$D$2:$D$532,$P348)="Local",INDEX(All!$D$2:$D$532,$P348)="Local / LUPC"),INDEX(All!$N$2:$N$532,$P348),"")</f>
        <v/>
      </c>
      <c r="O348">
        <f>INDEX(All!$V$2:$V$532,$P348)</f>
        <v>0</v>
      </c>
      <c r="P348">
        <f>MATCH($A348&amp;"|"&amp;$B348,INDEX(All!$A$2:$A$532&amp;"|"&amp;All!$B$2:$B$532,0),0)</f>
        <v>96</v>
      </c>
    </row>
    <row r="349" spans="1:16" x14ac:dyDescent="0.2">
      <c r="A349" t="s">
        <v>184</v>
      </c>
      <c r="B349" t="s">
        <v>72</v>
      </c>
      <c r="C349">
        <f>INDEX(All!$C$2:$C$532,$P349)</f>
        <v>0</v>
      </c>
      <c r="D349" t="str">
        <f>INDEX(All!$D$2:$D$532,$P349)</f>
        <v>Census</v>
      </c>
      <c r="E349" t="str">
        <f>INDEX(All!$E$2:$E$532,$P349)</f>
        <v>No</v>
      </c>
      <c r="F349" s="5">
        <f>INDEX(All!$F$2:$F$532,$P349)</f>
        <v>1111</v>
      </c>
      <c r="G349">
        <f>INDEX(All!$G$2:$G$532,$P349)</f>
        <v>870</v>
      </c>
      <c r="H349" t="str">
        <f>IF(OR(INDEX(All!$D$2:$D$532,$P349)="Local",INDEX(All!$D$2:$D$532,$P349)="Local / LUPC"),INDEX(All!$H$2:$H$532,$P349),"")</f>
        <v/>
      </c>
      <c r="I349">
        <f>IF(OR(INDEX(All!$D$2:$D$532,$P349)="Local",INDEX(All!$D$2:$D$532,$P349)="Local / LUPC"),INDEX(All!$I$2:$I$532,$P349),IF(INDEX(All!$D$2:$D$532,$P349)="Census",INDEX(All!$Y$2:$Y$532,$P349),""))</f>
        <v>3</v>
      </c>
      <c r="J349">
        <f>IF(OR(INDEX(All!$D$2:$D$532,$P349)="Local",INDEX(All!$D$2:$D$532,$P349)="Local / LUPC"),INDEX(All!$J$2:$J$532,$P349),IF(INDEX(All!$D$2:$D$532,$P349)="Census",INDEX(All!$AA$2:$AA$532,$P349),""))</f>
        <v>0</v>
      </c>
      <c r="K349">
        <f>IF(OR(INDEX(All!$D$2:$D$532,$P349)="Local",INDEX(All!$D$2:$D$532,$P349)="Local / LUPC"),INDEX(All!$K$2:$K$532,$P349),IF(INDEX(All!$D$2:$D$532,$P349)="Census",INDEX(All!$AB$2:$AB$532,$P349),""))</f>
        <v>0</v>
      </c>
      <c r="L349">
        <f>IF(OR(INDEX(All!$D$2:$D$532,$P349)="Local",INDEX(All!$D$2:$D$532,$P349)="Local / LUPC"),INDEX(All!$L$2:$L$532,$P349),IF(INDEX(All!$D$2:$D$532,$P349)="Census",INDEX(All!$AC$2:$AC$532,$P349),""))</f>
        <v>0</v>
      </c>
      <c r="M349">
        <f>IF(OR(INDEX(All!$D$2:$D$532,$P349)="Local",INDEX(All!$D$2:$D$532,$P349)="Local / LUPC"),INDEX(All!$M$2:$M$532,$P349),IF(INDEX(All!$D$2:$D$532,$P349)="Census",INDEX(All!$X$2:$X$532,$P349),""))</f>
        <v>3</v>
      </c>
      <c r="N349" t="str">
        <f>IF(OR(INDEX(All!$D$2:$D$532,$P349)="Local",INDEX(All!$D$2:$D$532,$P349)="Local / LUPC"),INDEX(All!$N$2:$N$532,$P349),"")</f>
        <v/>
      </c>
      <c r="O349">
        <f>INDEX(All!$V$2:$V$532,$P349)</f>
        <v>0</v>
      </c>
      <c r="P349">
        <f>MATCH($A349&amp;"|"&amp;$B349,INDEX(All!$A$2:$A$532&amp;"|"&amp;All!$B$2:$B$532,0),0)</f>
        <v>98</v>
      </c>
    </row>
    <row r="350" spans="1:16" x14ac:dyDescent="0.2">
      <c r="A350" t="s">
        <v>185</v>
      </c>
      <c r="B350" t="s">
        <v>64</v>
      </c>
      <c r="C350">
        <f>INDEX(All!$C$2:$C$532,$P350)</f>
        <v>0</v>
      </c>
      <c r="D350" t="str">
        <f>INDEX(All!$D$2:$D$532,$P350)</f>
        <v>Census</v>
      </c>
      <c r="E350" t="str">
        <f>INDEX(All!$E$2:$E$532,$P350)</f>
        <v>No</v>
      </c>
      <c r="F350" s="5">
        <f>INDEX(All!$F$2:$F$532,$P350)</f>
        <v>3385</v>
      </c>
      <c r="G350">
        <f>INDEX(All!$G$2:$G$532,$P350)</f>
        <v>3389</v>
      </c>
      <c r="H350" t="str">
        <f>IF(OR(INDEX(All!$D$2:$D$532,$P350)="Local",INDEX(All!$D$2:$D$532,$P350)="Local / LUPC"),INDEX(All!$H$2:$H$532,$P350),"")</f>
        <v/>
      </c>
      <c r="I350">
        <f>IF(OR(INDEX(All!$D$2:$D$532,$P350)="Local",INDEX(All!$D$2:$D$532,$P350)="Local / LUPC"),INDEX(All!$I$2:$I$532,$P350),IF(INDEX(All!$D$2:$D$532,$P350)="Census",INDEX(All!$Y$2:$Y$532,$P350),""))</f>
        <v>2</v>
      </c>
      <c r="J350">
        <f>IF(OR(INDEX(All!$D$2:$D$532,$P350)="Local",INDEX(All!$D$2:$D$532,$P350)="Local / LUPC"),INDEX(All!$J$2:$J$532,$P350),IF(INDEX(All!$D$2:$D$532,$P350)="Census",INDEX(All!$AA$2:$AA$532,$P350),""))</f>
        <v>0</v>
      </c>
      <c r="K350">
        <f>IF(OR(INDEX(All!$D$2:$D$532,$P350)="Local",INDEX(All!$D$2:$D$532,$P350)="Local / LUPC"),INDEX(All!$K$2:$K$532,$P350),IF(INDEX(All!$D$2:$D$532,$P350)="Census",INDEX(All!$AB$2:$AB$532,$P350),""))</f>
        <v>0</v>
      </c>
      <c r="L350">
        <f>IF(OR(INDEX(All!$D$2:$D$532,$P350)="Local",INDEX(All!$D$2:$D$532,$P350)="Local / LUPC"),INDEX(All!$L$2:$L$532,$P350),IF(INDEX(All!$D$2:$D$532,$P350)="Census",INDEX(All!$AC$2:$AC$532,$P350),""))</f>
        <v>0</v>
      </c>
      <c r="M350">
        <f>IF(OR(INDEX(All!$D$2:$D$532,$P350)="Local",INDEX(All!$D$2:$D$532,$P350)="Local / LUPC"),INDEX(All!$M$2:$M$532,$P350),IF(INDEX(All!$D$2:$D$532,$P350)="Census",INDEX(All!$X$2:$X$532,$P350),""))</f>
        <v>2</v>
      </c>
      <c r="N350" t="str">
        <f>IF(OR(INDEX(All!$D$2:$D$532,$P350)="Local",INDEX(All!$D$2:$D$532,$P350)="Local / LUPC"),INDEX(All!$N$2:$N$532,$P350),"")</f>
        <v/>
      </c>
      <c r="O350">
        <f>INDEX(All!$V$2:$V$532,$P350)</f>
        <v>0</v>
      </c>
      <c r="P350">
        <f>MATCH($A350&amp;"|"&amp;$B350,INDEX(All!$A$2:$A$532&amp;"|"&amp;All!$B$2:$B$532,0),0)</f>
        <v>99</v>
      </c>
    </row>
    <row r="351" spans="1:16" x14ac:dyDescent="0.2">
      <c r="A351" t="s">
        <v>190</v>
      </c>
      <c r="B351" t="s">
        <v>62</v>
      </c>
      <c r="C351">
        <f>INDEX(All!$C$2:$C$532,$P351)</f>
        <v>0</v>
      </c>
      <c r="D351" t="str">
        <f>INDEX(All!$D$2:$D$532,$P351)</f>
        <v>Census</v>
      </c>
      <c r="E351" t="str">
        <f>INDEX(All!$E$2:$E$532,$P351)</f>
        <v>No</v>
      </c>
      <c r="F351" s="5">
        <f>INDEX(All!$F$2:$F$532,$P351)</f>
        <v>157</v>
      </c>
      <c r="G351">
        <f>INDEX(All!$G$2:$G$532,$P351)</f>
        <v>169</v>
      </c>
      <c r="H351" t="str">
        <f>IF(OR(INDEX(All!$D$2:$D$532,$P351)="Local",INDEX(All!$D$2:$D$532,$P351)="Local / LUPC"),INDEX(All!$H$2:$H$532,$P351),"")</f>
        <v/>
      </c>
      <c r="I351">
        <f>IF(OR(INDEX(All!$D$2:$D$532,$P351)="Local",INDEX(All!$D$2:$D$532,$P351)="Local / LUPC"),INDEX(All!$I$2:$I$532,$P351),IF(INDEX(All!$D$2:$D$532,$P351)="Census",INDEX(All!$Y$2:$Y$532,$P351),""))</f>
        <v>7</v>
      </c>
      <c r="J351">
        <f>IF(OR(INDEX(All!$D$2:$D$532,$P351)="Local",INDEX(All!$D$2:$D$532,$P351)="Local / LUPC"),INDEX(All!$J$2:$J$532,$P351),IF(INDEX(All!$D$2:$D$532,$P351)="Census",INDEX(All!$AA$2:$AA$532,$P351),""))</f>
        <v>0</v>
      </c>
      <c r="K351">
        <f>IF(OR(INDEX(All!$D$2:$D$532,$P351)="Local",INDEX(All!$D$2:$D$532,$P351)="Local / LUPC"),INDEX(All!$K$2:$K$532,$P351),IF(INDEX(All!$D$2:$D$532,$P351)="Census",INDEX(All!$AB$2:$AB$532,$P351),""))</f>
        <v>0</v>
      </c>
      <c r="L351">
        <f>IF(OR(INDEX(All!$D$2:$D$532,$P351)="Local",INDEX(All!$D$2:$D$532,$P351)="Local / LUPC"),INDEX(All!$L$2:$L$532,$P351),IF(INDEX(All!$D$2:$D$532,$P351)="Census",INDEX(All!$AC$2:$AC$532,$P351),""))</f>
        <v>0</v>
      </c>
      <c r="M351">
        <f>IF(OR(INDEX(All!$D$2:$D$532,$P351)="Local",INDEX(All!$D$2:$D$532,$P351)="Local / LUPC"),INDEX(All!$M$2:$M$532,$P351),IF(INDEX(All!$D$2:$D$532,$P351)="Census",INDEX(All!$X$2:$X$532,$P351),""))</f>
        <v>7</v>
      </c>
      <c r="N351" t="str">
        <f>IF(OR(INDEX(All!$D$2:$D$532,$P351)="Local",INDEX(All!$D$2:$D$532,$P351)="Local / LUPC"),INDEX(All!$N$2:$N$532,$P351),"")</f>
        <v/>
      </c>
      <c r="O351">
        <f>INDEX(All!$V$2:$V$532,$P351)</f>
        <v>0</v>
      </c>
      <c r="P351">
        <f>MATCH($A351&amp;"|"&amp;$B351,INDEX(All!$A$2:$A$532&amp;"|"&amp;All!$B$2:$B$532,0),0)</f>
        <v>104</v>
      </c>
    </row>
    <row r="352" spans="1:16" x14ac:dyDescent="0.2">
      <c r="A352" t="s">
        <v>192</v>
      </c>
      <c r="B352" t="s">
        <v>72</v>
      </c>
      <c r="C352">
        <f>INDEX(All!$C$2:$C$532,$P352)</f>
        <v>0</v>
      </c>
      <c r="D352" t="str">
        <f>INDEX(All!$D$2:$D$532,$P352)</f>
        <v>Census</v>
      </c>
      <c r="E352" t="str">
        <f>INDEX(All!$E$2:$E$532,$P352)</f>
        <v>No</v>
      </c>
      <c r="F352" s="5">
        <f>INDEX(All!$F$2:$F$532,$P352)</f>
        <v>2192</v>
      </c>
      <c r="G352">
        <f>INDEX(All!$G$2:$G$532,$P352)</f>
        <v>2256</v>
      </c>
      <c r="H352" t="str">
        <f>IF(OR(INDEX(All!$D$2:$D$532,$P352)="Local",INDEX(All!$D$2:$D$532,$P352)="Local / LUPC"),INDEX(All!$H$2:$H$532,$P352),"")</f>
        <v/>
      </c>
      <c r="I352">
        <f>IF(OR(INDEX(All!$D$2:$D$532,$P352)="Local",INDEX(All!$D$2:$D$532,$P352)="Local / LUPC"),INDEX(All!$I$2:$I$532,$P352),IF(INDEX(All!$D$2:$D$532,$P352)="Census",INDEX(All!$Y$2:$Y$532,$P352),""))</f>
        <v>4</v>
      </c>
      <c r="J352">
        <f>IF(OR(INDEX(All!$D$2:$D$532,$P352)="Local",INDEX(All!$D$2:$D$532,$P352)="Local / LUPC"),INDEX(All!$J$2:$J$532,$P352),IF(INDEX(All!$D$2:$D$532,$P352)="Census",INDEX(All!$AA$2:$AA$532,$P352),""))</f>
        <v>0</v>
      </c>
      <c r="K352">
        <f>IF(OR(INDEX(All!$D$2:$D$532,$P352)="Local",INDEX(All!$D$2:$D$532,$P352)="Local / LUPC"),INDEX(All!$K$2:$K$532,$P352),IF(INDEX(All!$D$2:$D$532,$P352)="Census",INDEX(All!$AB$2:$AB$532,$P352),""))</f>
        <v>0</v>
      </c>
      <c r="L352">
        <f>IF(OR(INDEX(All!$D$2:$D$532,$P352)="Local",INDEX(All!$D$2:$D$532,$P352)="Local / LUPC"),INDEX(All!$L$2:$L$532,$P352),IF(INDEX(All!$D$2:$D$532,$P352)="Census",INDEX(All!$AC$2:$AC$532,$P352),""))</f>
        <v>0</v>
      </c>
      <c r="M352">
        <f>IF(OR(INDEX(All!$D$2:$D$532,$P352)="Local",INDEX(All!$D$2:$D$532,$P352)="Local / LUPC"),INDEX(All!$M$2:$M$532,$P352),IF(INDEX(All!$D$2:$D$532,$P352)="Census",INDEX(All!$X$2:$X$532,$P352),""))</f>
        <v>4</v>
      </c>
      <c r="N352" t="str">
        <f>IF(OR(INDEX(All!$D$2:$D$532,$P352)="Local",INDEX(All!$D$2:$D$532,$P352)="Local / LUPC"),INDEX(All!$N$2:$N$532,$P352),"")</f>
        <v/>
      </c>
      <c r="O352">
        <f>INDEX(All!$V$2:$V$532,$P352)</f>
        <v>0</v>
      </c>
      <c r="P352">
        <f>MATCH($A352&amp;"|"&amp;$B352,INDEX(All!$A$2:$A$532&amp;"|"&amp;All!$B$2:$B$532,0),0)</f>
        <v>106</v>
      </c>
    </row>
    <row r="353" spans="1:16" x14ac:dyDescent="0.2">
      <c r="A353" t="s">
        <v>193</v>
      </c>
      <c r="B353" t="s">
        <v>72</v>
      </c>
      <c r="C353">
        <f>INDEX(All!$C$2:$C$532,$P353)</f>
        <v>0</v>
      </c>
      <c r="D353" t="str">
        <f>INDEX(All!$D$2:$D$532,$P353)</f>
        <v>Census</v>
      </c>
      <c r="E353" t="str">
        <f>INDEX(All!$E$2:$E$532,$P353)</f>
        <v>No</v>
      </c>
      <c r="F353" s="5">
        <f>INDEX(All!$F$2:$F$532,$P353)</f>
        <v>2990</v>
      </c>
      <c r="G353">
        <f>INDEX(All!$G$2:$G$532,$P353)</f>
        <v>3080</v>
      </c>
      <c r="H353" t="str">
        <f>IF(OR(INDEX(All!$D$2:$D$532,$P353)="Local",INDEX(All!$D$2:$D$532,$P353)="Local / LUPC"),INDEX(All!$H$2:$H$532,$P353),"")</f>
        <v/>
      </c>
      <c r="I353">
        <f>IF(OR(INDEX(All!$D$2:$D$532,$P353)="Local",INDEX(All!$D$2:$D$532,$P353)="Local / LUPC"),INDEX(All!$I$2:$I$532,$P353),IF(INDEX(All!$D$2:$D$532,$P353)="Census",INDEX(All!$Y$2:$Y$532,$P353),""))</f>
        <v>5</v>
      </c>
      <c r="J353">
        <f>IF(OR(INDEX(All!$D$2:$D$532,$P353)="Local",INDEX(All!$D$2:$D$532,$P353)="Local / LUPC"),INDEX(All!$J$2:$J$532,$P353),IF(INDEX(All!$D$2:$D$532,$P353)="Census",INDEX(All!$AA$2:$AA$532,$P353),""))</f>
        <v>0</v>
      </c>
      <c r="K353">
        <f>IF(OR(INDEX(All!$D$2:$D$532,$P353)="Local",INDEX(All!$D$2:$D$532,$P353)="Local / LUPC"),INDEX(All!$K$2:$K$532,$P353),IF(INDEX(All!$D$2:$D$532,$P353)="Census",INDEX(All!$AB$2:$AB$532,$P353),""))</f>
        <v>0</v>
      </c>
      <c r="L353">
        <f>IF(OR(INDEX(All!$D$2:$D$532,$P353)="Local",INDEX(All!$D$2:$D$532,$P353)="Local / LUPC"),INDEX(All!$L$2:$L$532,$P353),IF(INDEX(All!$D$2:$D$532,$P353)="Census",INDEX(All!$AC$2:$AC$532,$P353),""))</f>
        <v>0</v>
      </c>
      <c r="M353">
        <f>IF(OR(INDEX(All!$D$2:$D$532,$P353)="Local",INDEX(All!$D$2:$D$532,$P353)="Local / LUPC"),INDEX(All!$M$2:$M$532,$P353),IF(INDEX(All!$D$2:$D$532,$P353)="Census",INDEX(All!$X$2:$X$532,$P353),""))</f>
        <v>5</v>
      </c>
      <c r="N353" t="str">
        <f>IF(OR(INDEX(All!$D$2:$D$532,$P353)="Local",INDEX(All!$D$2:$D$532,$P353)="Local / LUPC"),INDEX(All!$N$2:$N$532,$P353),"")</f>
        <v/>
      </c>
      <c r="O353">
        <f>INDEX(All!$V$2:$V$532,$P353)</f>
        <v>0</v>
      </c>
      <c r="P353">
        <f>MATCH($A353&amp;"|"&amp;$B353,INDEX(All!$A$2:$A$532&amp;"|"&amp;All!$B$2:$B$532,0),0)</f>
        <v>107</v>
      </c>
    </row>
    <row r="354" spans="1:16" x14ac:dyDescent="0.2">
      <c r="A354" t="s">
        <v>194</v>
      </c>
      <c r="B354" t="s">
        <v>59</v>
      </c>
      <c r="C354">
        <f>INDEX(All!$C$2:$C$532,$P354)</f>
        <v>0</v>
      </c>
      <c r="D354" t="str">
        <f>INDEX(All!$D$2:$D$532,$P354)</f>
        <v>Census</v>
      </c>
      <c r="E354" t="str">
        <f>INDEX(All!$E$2:$E$532,$P354)</f>
        <v>No</v>
      </c>
      <c r="F354" s="5">
        <f>INDEX(All!$F$2:$F$532,$P354)</f>
        <v>1803</v>
      </c>
      <c r="G354">
        <f>INDEX(All!$G$2:$G$532,$P354)</f>
        <v>1591</v>
      </c>
      <c r="H354" t="str">
        <f>IF(OR(INDEX(All!$D$2:$D$532,$P354)="Local",INDEX(All!$D$2:$D$532,$P354)="Local / LUPC"),INDEX(All!$H$2:$H$532,$P354),"")</f>
        <v/>
      </c>
      <c r="I354">
        <f>IF(OR(INDEX(All!$D$2:$D$532,$P354)="Local",INDEX(All!$D$2:$D$532,$P354)="Local / LUPC"),INDEX(All!$I$2:$I$532,$P354),IF(INDEX(All!$D$2:$D$532,$P354)="Census",INDEX(All!$Y$2:$Y$532,$P354),""))</f>
        <v>9</v>
      </c>
      <c r="J354">
        <f>IF(OR(INDEX(All!$D$2:$D$532,$P354)="Local",INDEX(All!$D$2:$D$532,$P354)="Local / LUPC"),INDEX(All!$J$2:$J$532,$P354),IF(INDEX(All!$D$2:$D$532,$P354)="Census",INDEX(All!$AA$2:$AA$532,$P354),""))</f>
        <v>0</v>
      </c>
      <c r="K354">
        <f>IF(OR(INDEX(All!$D$2:$D$532,$P354)="Local",INDEX(All!$D$2:$D$532,$P354)="Local / LUPC"),INDEX(All!$K$2:$K$532,$P354),IF(INDEX(All!$D$2:$D$532,$P354)="Census",INDEX(All!$AB$2:$AB$532,$P354),""))</f>
        <v>0</v>
      </c>
      <c r="L354">
        <f>IF(OR(INDEX(All!$D$2:$D$532,$P354)="Local",INDEX(All!$D$2:$D$532,$P354)="Local / LUPC"),INDEX(All!$L$2:$L$532,$P354),IF(INDEX(All!$D$2:$D$532,$P354)="Census",INDEX(All!$AC$2:$AC$532,$P354),""))</f>
        <v>0</v>
      </c>
      <c r="M354">
        <f>IF(OR(INDEX(All!$D$2:$D$532,$P354)="Local",INDEX(All!$D$2:$D$532,$P354)="Local / LUPC"),INDEX(All!$M$2:$M$532,$P354),IF(INDEX(All!$D$2:$D$532,$P354)="Census",INDEX(All!$X$2:$X$532,$P354),""))</f>
        <v>9</v>
      </c>
      <c r="N354" t="str">
        <f>IF(OR(INDEX(All!$D$2:$D$532,$P354)="Local",INDEX(All!$D$2:$D$532,$P354)="Local / LUPC"),INDEX(All!$N$2:$N$532,$P354),"")</f>
        <v/>
      </c>
      <c r="O354">
        <f>INDEX(All!$V$2:$V$532,$P354)</f>
        <v>0</v>
      </c>
      <c r="P354">
        <f>MATCH($A354&amp;"|"&amp;$B354,INDEX(All!$A$2:$A$532&amp;"|"&amp;All!$B$2:$B$532,0),0)</f>
        <v>108</v>
      </c>
    </row>
    <row r="355" spans="1:16" x14ac:dyDescent="0.2">
      <c r="A355" t="s">
        <v>195</v>
      </c>
      <c r="B355" t="s">
        <v>79</v>
      </c>
      <c r="C355">
        <f>INDEX(All!$C$2:$C$532,$P355)</f>
        <v>0</v>
      </c>
      <c r="D355" t="str">
        <f>INDEX(All!$D$2:$D$532,$P355)</f>
        <v>Census</v>
      </c>
      <c r="E355" t="str">
        <f>INDEX(All!$E$2:$E$532,$P355)</f>
        <v>No</v>
      </c>
      <c r="F355" s="5">
        <f>INDEX(All!$F$2:$F$532,$P355)</f>
        <v>1419</v>
      </c>
      <c r="G355">
        <f>INDEX(All!$G$2:$G$532,$P355)</f>
        <v>1369</v>
      </c>
      <c r="H355" t="str">
        <f>IF(OR(INDEX(All!$D$2:$D$532,$P355)="Local",INDEX(All!$D$2:$D$532,$P355)="Local / LUPC"),INDEX(All!$H$2:$H$532,$P355),"")</f>
        <v/>
      </c>
      <c r="I355">
        <f>IF(OR(INDEX(All!$D$2:$D$532,$P355)="Local",INDEX(All!$D$2:$D$532,$P355)="Local / LUPC"),INDEX(All!$I$2:$I$532,$P355),IF(INDEX(All!$D$2:$D$532,$P355)="Census",INDEX(All!$Y$2:$Y$532,$P355),""))</f>
        <v>4</v>
      </c>
      <c r="J355">
        <f>IF(OR(INDEX(All!$D$2:$D$532,$P355)="Local",INDEX(All!$D$2:$D$532,$P355)="Local / LUPC"),INDEX(All!$J$2:$J$532,$P355),IF(INDEX(All!$D$2:$D$532,$P355)="Census",INDEX(All!$AA$2:$AA$532,$P355),""))</f>
        <v>0</v>
      </c>
      <c r="K355">
        <f>IF(OR(INDEX(All!$D$2:$D$532,$P355)="Local",INDEX(All!$D$2:$D$532,$P355)="Local / LUPC"),INDEX(All!$K$2:$K$532,$P355),IF(INDEX(All!$D$2:$D$532,$P355)="Census",INDEX(All!$AB$2:$AB$532,$P355),""))</f>
        <v>0</v>
      </c>
      <c r="L355">
        <f>IF(OR(INDEX(All!$D$2:$D$532,$P355)="Local",INDEX(All!$D$2:$D$532,$P355)="Local / LUPC"),INDEX(All!$L$2:$L$532,$P355),IF(INDEX(All!$D$2:$D$532,$P355)="Census",INDEX(All!$AC$2:$AC$532,$P355),""))</f>
        <v>0</v>
      </c>
      <c r="M355">
        <f>IF(OR(INDEX(All!$D$2:$D$532,$P355)="Local",INDEX(All!$D$2:$D$532,$P355)="Local / LUPC"),INDEX(All!$M$2:$M$532,$P355),IF(INDEX(All!$D$2:$D$532,$P355)="Census",INDEX(All!$X$2:$X$532,$P355),""))</f>
        <v>4</v>
      </c>
      <c r="N355" t="str">
        <f>IF(OR(INDEX(All!$D$2:$D$532,$P355)="Local",INDEX(All!$D$2:$D$532,$P355)="Local / LUPC"),INDEX(All!$N$2:$N$532,$P355),"")</f>
        <v/>
      </c>
      <c r="O355">
        <f>INDEX(All!$V$2:$V$532,$P355)</f>
        <v>0</v>
      </c>
      <c r="P355">
        <f>MATCH($A355&amp;"|"&amp;$B355,INDEX(All!$A$2:$A$532&amp;"|"&amp;All!$B$2:$B$532,0),0)</f>
        <v>109</v>
      </c>
    </row>
    <row r="356" spans="1:16" x14ac:dyDescent="0.2">
      <c r="A356" t="s">
        <v>197</v>
      </c>
      <c r="B356" t="s">
        <v>62</v>
      </c>
      <c r="C356">
        <f>INDEX(All!$C$2:$C$532,$P356)</f>
        <v>0</v>
      </c>
      <c r="D356" t="str">
        <f>INDEX(All!$D$2:$D$532,$P356)</f>
        <v>Not Available</v>
      </c>
      <c r="E356" t="str">
        <f>INDEX(All!$E$2:$E$532,$P356)</f>
        <v>No</v>
      </c>
      <c r="F356" s="5">
        <f>INDEX(All!$F$2:$F$532,$P356)</f>
        <v>97</v>
      </c>
      <c r="G356">
        <f>INDEX(All!$G$2:$G$532,$P356)</f>
        <v>93</v>
      </c>
      <c r="H356" t="str">
        <f>IF(OR(INDEX(All!$D$2:$D$532,$P356)="Local",INDEX(All!$D$2:$D$532,$P356)="Local / LUPC"),INDEX(All!$H$2:$H$532,$P356),"")</f>
        <v/>
      </c>
      <c r="I356" t="str">
        <f>IF(OR(INDEX(All!$D$2:$D$532,$P356)="Local",INDEX(All!$D$2:$D$532,$P356)="Local / LUPC"),INDEX(All!$I$2:$I$532,$P356),IF(INDEX(All!$D$2:$D$532,$P356)="Census",INDEX(All!$Y$2:$Y$532,$P356),""))</f>
        <v/>
      </c>
      <c r="J356" t="str">
        <f>IF(OR(INDEX(All!$D$2:$D$532,$P356)="Local",INDEX(All!$D$2:$D$532,$P356)="Local / LUPC"),INDEX(All!$J$2:$J$532,$P356),IF(INDEX(All!$D$2:$D$532,$P356)="Census",INDEX(All!$AA$2:$AA$532,$P356),""))</f>
        <v/>
      </c>
      <c r="K356" t="str">
        <f>IF(OR(INDEX(All!$D$2:$D$532,$P356)="Local",INDEX(All!$D$2:$D$532,$P356)="Local / LUPC"),INDEX(All!$K$2:$K$532,$P356),IF(INDEX(All!$D$2:$D$532,$P356)="Census",INDEX(All!$AB$2:$AB$532,$P356),""))</f>
        <v/>
      </c>
      <c r="L356" t="str">
        <f>IF(OR(INDEX(All!$D$2:$D$532,$P356)="Local",INDEX(All!$D$2:$D$532,$P356)="Local / LUPC"),INDEX(All!$L$2:$L$532,$P356),IF(INDEX(All!$D$2:$D$532,$P356)="Census",INDEX(All!$AC$2:$AC$532,$P356),""))</f>
        <v/>
      </c>
      <c r="M356" t="str">
        <f>IF(OR(INDEX(All!$D$2:$D$532,$P356)="Local",INDEX(All!$D$2:$D$532,$P356)="Local / LUPC"),INDEX(All!$M$2:$M$532,$P356),IF(INDEX(All!$D$2:$D$532,$P356)="Census",INDEX(All!$X$2:$X$532,$P356),""))</f>
        <v/>
      </c>
      <c r="N356" t="str">
        <f>IF(OR(INDEX(All!$D$2:$D$532,$P356)="Local",INDEX(All!$D$2:$D$532,$P356)="Local / LUPC"),INDEX(All!$N$2:$N$532,$P356),"")</f>
        <v/>
      </c>
      <c r="O356">
        <f>INDEX(All!$V$2:$V$532,$P356)</f>
        <v>0</v>
      </c>
      <c r="P356">
        <f>MATCH($A356&amp;"|"&amp;$B356,INDEX(All!$A$2:$A$532&amp;"|"&amp;All!$B$2:$B$532,0),0)</f>
        <v>111</v>
      </c>
    </row>
    <row r="357" spans="1:16" x14ac:dyDescent="0.2">
      <c r="A357" t="s">
        <v>199</v>
      </c>
      <c r="B357" t="s">
        <v>68</v>
      </c>
      <c r="C357">
        <f>INDEX(All!$C$2:$C$532,$P357)</f>
        <v>0</v>
      </c>
      <c r="D357" t="str">
        <f>INDEX(All!$D$2:$D$532,$P357)</f>
        <v>Census</v>
      </c>
      <c r="E357" t="str">
        <f>INDEX(All!$E$2:$E$532,$P357)</f>
        <v>No</v>
      </c>
      <c r="F357" s="5">
        <f>INDEX(All!$F$2:$F$532,$P357)</f>
        <v>247</v>
      </c>
      <c r="G357">
        <f>INDEX(All!$G$2:$G$532,$P357)</f>
        <v>247</v>
      </c>
      <c r="H357" t="str">
        <f>IF(OR(INDEX(All!$D$2:$D$532,$P357)="Local",INDEX(All!$D$2:$D$532,$P357)="Local / LUPC"),INDEX(All!$H$2:$H$532,$P357),"")</f>
        <v/>
      </c>
      <c r="I357">
        <f>IF(OR(INDEX(All!$D$2:$D$532,$P357)="Local",INDEX(All!$D$2:$D$532,$P357)="Local / LUPC"),INDEX(All!$I$2:$I$532,$P357),IF(INDEX(All!$D$2:$D$532,$P357)="Census",INDEX(All!$Y$2:$Y$532,$P357),""))</f>
        <v>0</v>
      </c>
      <c r="J357">
        <f>IF(OR(INDEX(All!$D$2:$D$532,$P357)="Local",INDEX(All!$D$2:$D$532,$P357)="Local / LUPC"),INDEX(All!$J$2:$J$532,$P357),IF(INDEX(All!$D$2:$D$532,$P357)="Census",INDEX(All!$AA$2:$AA$532,$P357),""))</f>
        <v>0</v>
      </c>
      <c r="K357">
        <f>IF(OR(INDEX(All!$D$2:$D$532,$P357)="Local",INDEX(All!$D$2:$D$532,$P357)="Local / LUPC"),INDEX(All!$K$2:$K$532,$P357),IF(INDEX(All!$D$2:$D$532,$P357)="Census",INDEX(All!$AB$2:$AB$532,$P357),""))</f>
        <v>0</v>
      </c>
      <c r="L357">
        <f>IF(OR(INDEX(All!$D$2:$D$532,$P357)="Local",INDEX(All!$D$2:$D$532,$P357)="Local / LUPC"),INDEX(All!$L$2:$L$532,$P357),IF(INDEX(All!$D$2:$D$532,$P357)="Census",INDEX(All!$AC$2:$AC$532,$P357),""))</f>
        <v>0</v>
      </c>
      <c r="M357">
        <f>IF(OR(INDEX(All!$D$2:$D$532,$P357)="Local",INDEX(All!$D$2:$D$532,$P357)="Local / LUPC"),INDEX(All!$M$2:$M$532,$P357),IF(INDEX(All!$D$2:$D$532,$P357)="Census",INDEX(All!$X$2:$X$532,$P357),""))</f>
        <v>0</v>
      </c>
      <c r="N357" t="str">
        <f>IF(OR(INDEX(All!$D$2:$D$532,$P357)="Local",INDEX(All!$D$2:$D$532,$P357)="Local / LUPC"),INDEX(All!$N$2:$N$532,$P357),"")</f>
        <v/>
      </c>
      <c r="O357">
        <f>INDEX(All!$V$2:$V$532,$P357)</f>
        <v>0</v>
      </c>
      <c r="P357">
        <f>MATCH($A357&amp;"|"&amp;$B357,INDEX(All!$A$2:$A$532&amp;"|"&amp;All!$B$2:$B$532,0),0)</f>
        <v>113</v>
      </c>
    </row>
    <row r="358" spans="1:16" x14ac:dyDescent="0.2">
      <c r="A358" t="s">
        <v>205</v>
      </c>
      <c r="B358" t="s">
        <v>62</v>
      </c>
      <c r="C358">
        <f>INDEX(All!$C$2:$C$532,$P358)</f>
        <v>0</v>
      </c>
      <c r="D358" t="str">
        <f>INDEX(All!$D$2:$D$532,$P358)</f>
        <v>Census</v>
      </c>
      <c r="E358" t="str">
        <f>INDEX(All!$E$2:$E$532,$P358)</f>
        <v>No</v>
      </c>
      <c r="F358" s="5">
        <f>INDEX(All!$F$2:$F$532,$P358)</f>
        <v>666</v>
      </c>
      <c r="G358">
        <f>INDEX(All!$G$2:$G$532,$P358)</f>
        <v>588</v>
      </c>
      <c r="H358" t="str">
        <f>IF(OR(INDEX(All!$D$2:$D$532,$P358)="Local",INDEX(All!$D$2:$D$532,$P358)="Local / LUPC"),INDEX(All!$H$2:$H$532,$P358),"")</f>
        <v/>
      </c>
      <c r="I358">
        <f>IF(OR(INDEX(All!$D$2:$D$532,$P358)="Local",INDEX(All!$D$2:$D$532,$P358)="Local / LUPC"),INDEX(All!$I$2:$I$532,$P358),IF(INDEX(All!$D$2:$D$532,$P358)="Census",INDEX(All!$Y$2:$Y$532,$P358),""))</f>
        <v>6</v>
      </c>
      <c r="J358">
        <f>IF(OR(INDEX(All!$D$2:$D$532,$P358)="Local",INDEX(All!$D$2:$D$532,$P358)="Local / LUPC"),INDEX(All!$J$2:$J$532,$P358),IF(INDEX(All!$D$2:$D$532,$P358)="Census",INDEX(All!$AA$2:$AA$532,$P358),""))</f>
        <v>0</v>
      </c>
      <c r="K358">
        <f>IF(OR(INDEX(All!$D$2:$D$532,$P358)="Local",INDEX(All!$D$2:$D$532,$P358)="Local / LUPC"),INDEX(All!$K$2:$K$532,$P358),IF(INDEX(All!$D$2:$D$532,$P358)="Census",INDEX(All!$AB$2:$AB$532,$P358),""))</f>
        <v>0</v>
      </c>
      <c r="L358">
        <f>IF(OR(INDEX(All!$D$2:$D$532,$P358)="Local",INDEX(All!$D$2:$D$532,$P358)="Local / LUPC"),INDEX(All!$L$2:$L$532,$P358),IF(INDEX(All!$D$2:$D$532,$P358)="Census",INDEX(All!$AC$2:$AC$532,$P358),""))</f>
        <v>0</v>
      </c>
      <c r="M358">
        <f>IF(OR(INDEX(All!$D$2:$D$532,$P358)="Local",INDEX(All!$D$2:$D$532,$P358)="Local / LUPC"),INDEX(All!$M$2:$M$532,$P358),IF(INDEX(All!$D$2:$D$532,$P358)="Census",INDEX(All!$X$2:$X$532,$P358),""))</f>
        <v>6</v>
      </c>
      <c r="N358" t="str">
        <f>IF(OR(INDEX(All!$D$2:$D$532,$P358)="Local",INDEX(All!$D$2:$D$532,$P358)="Local / LUPC"),INDEX(All!$N$2:$N$532,$P358),"")</f>
        <v/>
      </c>
      <c r="O358">
        <f>INDEX(All!$V$2:$V$532,$P358)</f>
        <v>0</v>
      </c>
      <c r="P358">
        <f>MATCH($A358&amp;"|"&amp;$B358,INDEX(All!$A$2:$A$532&amp;"|"&amp;All!$B$2:$B$532,0),0)</f>
        <v>120</v>
      </c>
    </row>
    <row r="359" spans="1:16" x14ac:dyDescent="0.2">
      <c r="A359" t="s">
        <v>208</v>
      </c>
      <c r="B359" t="s">
        <v>74</v>
      </c>
      <c r="C359">
        <f>INDEX(All!$C$2:$C$532,$P359)</f>
        <v>0</v>
      </c>
      <c r="D359" t="str">
        <f>INDEX(All!$D$2:$D$532,$P359)</f>
        <v>Census</v>
      </c>
      <c r="E359" t="str">
        <f>INDEX(All!$E$2:$E$532,$P359)</f>
        <v>No</v>
      </c>
      <c r="F359" s="5">
        <f>INDEX(All!$F$2:$F$532,$P359)</f>
        <v>1656</v>
      </c>
      <c r="G359">
        <f>INDEX(All!$G$2:$G$532,$P359)</f>
        <v>1666</v>
      </c>
      <c r="H359" t="str">
        <f>IF(OR(INDEX(All!$D$2:$D$532,$P359)="Local",INDEX(All!$D$2:$D$532,$P359)="Local / LUPC"),INDEX(All!$H$2:$H$532,$P359),"")</f>
        <v/>
      </c>
      <c r="I359">
        <f>IF(OR(INDEX(All!$D$2:$D$532,$P359)="Local",INDEX(All!$D$2:$D$532,$P359)="Local / LUPC"),INDEX(All!$I$2:$I$532,$P359),IF(INDEX(All!$D$2:$D$532,$P359)="Census",INDEX(All!$Y$2:$Y$532,$P359),""))</f>
        <v>5</v>
      </c>
      <c r="J359">
        <f>IF(OR(INDEX(All!$D$2:$D$532,$P359)="Local",INDEX(All!$D$2:$D$532,$P359)="Local / LUPC"),INDEX(All!$J$2:$J$532,$P359),IF(INDEX(All!$D$2:$D$532,$P359)="Census",INDEX(All!$AA$2:$AA$532,$P359),""))</f>
        <v>0</v>
      </c>
      <c r="K359">
        <f>IF(OR(INDEX(All!$D$2:$D$532,$P359)="Local",INDEX(All!$D$2:$D$532,$P359)="Local / LUPC"),INDEX(All!$K$2:$K$532,$P359),IF(INDEX(All!$D$2:$D$532,$P359)="Census",INDEX(All!$AB$2:$AB$532,$P359),""))</f>
        <v>0</v>
      </c>
      <c r="L359">
        <f>IF(OR(INDEX(All!$D$2:$D$532,$P359)="Local",INDEX(All!$D$2:$D$532,$P359)="Local / LUPC"),INDEX(All!$L$2:$L$532,$P359),IF(INDEX(All!$D$2:$D$532,$P359)="Census",INDEX(All!$AC$2:$AC$532,$P359),""))</f>
        <v>0</v>
      </c>
      <c r="M359">
        <f>IF(OR(INDEX(All!$D$2:$D$532,$P359)="Local",INDEX(All!$D$2:$D$532,$P359)="Local / LUPC"),INDEX(All!$M$2:$M$532,$P359),IF(INDEX(All!$D$2:$D$532,$P359)="Census",INDEX(All!$X$2:$X$532,$P359),""))</f>
        <v>5</v>
      </c>
      <c r="N359" t="str">
        <f>IF(OR(INDEX(All!$D$2:$D$532,$P359)="Local",INDEX(All!$D$2:$D$532,$P359)="Local / LUPC"),INDEX(All!$N$2:$N$532,$P359),"")</f>
        <v/>
      </c>
      <c r="O359">
        <f>INDEX(All!$V$2:$V$532,$P359)</f>
        <v>0</v>
      </c>
      <c r="P359">
        <f>MATCH($A359&amp;"|"&amp;$B359,INDEX(All!$A$2:$A$532&amp;"|"&amp;All!$B$2:$B$532,0),0)</f>
        <v>123</v>
      </c>
    </row>
    <row r="360" spans="1:16" x14ac:dyDescent="0.2">
      <c r="A360" t="s">
        <v>210</v>
      </c>
      <c r="B360" t="s">
        <v>77</v>
      </c>
      <c r="C360">
        <f>INDEX(All!$C$2:$C$532,$P360)</f>
        <v>0</v>
      </c>
      <c r="D360" t="str">
        <f>INDEX(All!$D$2:$D$532,$P360)</f>
        <v>Census</v>
      </c>
      <c r="E360" t="str">
        <f>INDEX(All!$E$2:$E$532,$P360)</f>
        <v>No</v>
      </c>
      <c r="F360" s="5">
        <f>INDEX(All!$F$2:$F$532,$P360)</f>
        <v>1054</v>
      </c>
      <c r="G360">
        <f>INDEX(All!$G$2:$G$532,$P360)</f>
        <v>1241</v>
      </c>
      <c r="H360" t="str">
        <f>IF(OR(INDEX(All!$D$2:$D$532,$P360)="Local",INDEX(All!$D$2:$D$532,$P360)="Local / LUPC"),INDEX(All!$H$2:$H$532,$P360),"")</f>
        <v/>
      </c>
      <c r="I360">
        <f>IF(OR(INDEX(All!$D$2:$D$532,$P360)="Local",INDEX(All!$D$2:$D$532,$P360)="Local / LUPC"),INDEX(All!$I$2:$I$532,$P360),IF(INDEX(All!$D$2:$D$532,$P360)="Census",INDEX(All!$Y$2:$Y$532,$P360),""))</f>
        <v>13</v>
      </c>
      <c r="J360">
        <f>IF(OR(INDEX(All!$D$2:$D$532,$P360)="Local",INDEX(All!$D$2:$D$532,$P360)="Local / LUPC"),INDEX(All!$J$2:$J$532,$P360),IF(INDEX(All!$D$2:$D$532,$P360)="Census",INDEX(All!$AA$2:$AA$532,$P360),""))</f>
        <v>0</v>
      </c>
      <c r="K360">
        <f>IF(OR(INDEX(All!$D$2:$D$532,$P360)="Local",INDEX(All!$D$2:$D$532,$P360)="Local / LUPC"),INDEX(All!$K$2:$K$532,$P360),IF(INDEX(All!$D$2:$D$532,$P360)="Census",INDEX(All!$AB$2:$AB$532,$P360),""))</f>
        <v>0</v>
      </c>
      <c r="L360">
        <f>IF(OR(INDEX(All!$D$2:$D$532,$P360)="Local",INDEX(All!$D$2:$D$532,$P360)="Local / LUPC"),INDEX(All!$L$2:$L$532,$P360),IF(INDEX(All!$D$2:$D$532,$P360)="Census",INDEX(All!$AC$2:$AC$532,$P360),""))</f>
        <v>0</v>
      </c>
      <c r="M360">
        <f>IF(OR(INDEX(All!$D$2:$D$532,$P360)="Local",INDEX(All!$D$2:$D$532,$P360)="Local / LUPC"),INDEX(All!$M$2:$M$532,$P360),IF(INDEX(All!$D$2:$D$532,$P360)="Census",INDEX(All!$X$2:$X$532,$P360),""))</f>
        <v>13</v>
      </c>
      <c r="N360" t="str">
        <f>IF(OR(INDEX(All!$D$2:$D$532,$P360)="Local",INDEX(All!$D$2:$D$532,$P360)="Local / LUPC"),INDEX(All!$N$2:$N$532,$P360),"")</f>
        <v/>
      </c>
      <c r="O360">
        <f>INDEX(All!$V$2:$V$532,$P360)</f>
        <v>0</v>
      </c>
      <c r="P360">
        <f>MATCH($A360&amp;"|"&amp;$B360,INDEX(All!$A$2:$A$532&amp;"|"&amp;All!$B$2:$B$532,0),0)</f>
        <v>125</v>
      </c>
    </row>
    <row r="361" spans="1:16" x14ac:dyDescent="0.2">
      <c r="A361" t="s">
        <v>213</v>
      </c>
      <c r="B361" t="s">
        <v>79</v>
      </c>
      <c r="C361">
        <f>INDEX(All!$C$2:$C$532,$P361)</f>
        <v>0</v>
      </c>
      <c r="D361" t="str">
        <f>INDEX(All!$D$2:$D$532,$P361)</f>
        <v>Census</v>
      </c>
      <c r="E361" t="str">
        <f>INDEX(All!$E$2:$E$532,$P361)</f>
        <v>No</v>
      </c>
      <c r="F361" s="5">
        <f>INDEX(All!$F$2:$F$532,$P361)</f>
        <v>650</v>
      </c>
      <c r="G361">
        <f>INDEX(All!$G$2:$G$532,$P361)</f>
        <v>925</v>
      </c>
      <c r="H361" t="str">
        <f>IF(OR(INDEX(All!$D$2:$D$532,$P361)="Local",INDEX(All!$D$2:$D$532,$P361)="Local / LUPC"),INDEX(All!$H$2:$H$532,$P361),"")</f>
        <v/>
      </c>
      <c r="I361">
        <f>IF(OR(INDEX(All!$D$2:$D$532,$P361)="Local",INDEX(All!$D$2:$D$532,$P361)="Local / LUPC"),INDEX(All!$I$2:$I$532,$P361),IF(INDEX(All!$D$2:$D$532,$P361)="Census",INDEX(All!$Y$2:$Y$532,$P361),""))</f>
        <v>9</v>
      </c>
      <c r="J361">
        <f>IF(OR(INDEX(All!$D$2:$D$532,$P361)="Local",INDEX(All!$D$2:$D$532,$P361)="Local / LUPC"),INDEX(All!$J$2:$J$532,$P361),IF(INDEX(All!$D$2:$D$532,$P361)="Census",INDEX(All!$AA$2:$AA$532,$P361),""))</f>
        <v>0</v>
      </c>
      <c r="K361">
        <f>IF(OR(INDEX(All!$D$2:$D$532,$P361)="Local",INDEX(All!$D$2:$D$532,$P361)="Local / LUPC"),INDEX(All!$K$2:$K$532,$P361),IF(INDEX(All!$D$2:$D$532,$P361)="Census",INDEX(All!$AB$2:$AB$532,$P361),""))</f>
        <v>0</v>
      </c>
      <c r="L361">
        <f>IF(OR(INDEX(All!$D$2:$D$532,$P361)="Local",INDEX(All!$D$2:$D$532,$P361)="Local / LUPC"),INDEX(All!$L$2:$L$532,$P361),IF(INDEX(All!$D$2:$D$532,$P361)="Census",INDEX(All!$AC$2:$AC$532,$P361),""))</f>
        <v>0</v>
      </c>
      <c r="M361">
        <f>IF(OR(INDEX(All!$D$2:$D$532,$P361)="Local",INDEX(All!$D$2:$D$532,$P361)="Local / LUPC"),INDEX(All!$M$2:$M$532,$P361),IF(INDEX(All!$D$2:$D$532,$P361)="Census",INDEX(All!$X$2:$X$532,$P361),""))</f>
        <v>9</v>
      </c>
      <c r="N361" t="str">
        <f>IF(OR(INDEX(All!$D$2:$D$532,$P361)="Local",INDEX(All!$D$2:$D$532,$P361)="Local / LUPC"),INDEX(All!$N$2:$N$532,$P361),"")</f>
        <v/>
      </c>
      <c r="O361">
        <f>INDEX(All!$V$2:$V$532,$P361)</f>
        <v>0</v>
      </c>
      <c r="P361">
        <f>MATCH($A361&amp;"|"&amp;$B361,INDEX(All!$A$2:$A$532&amp;"|"&amp;All!$B$2:$B$532,0),0)</f>
        <v>128</v>
      </c>
    </row>
    <row r="362" spans="1:16" x14ac:dyDescent="0.2">
      <c r="A362" t="s">
        <v>215</v>
      </c>
      <c r="B362" t="s">
        <v>77</v>
      </c>
      <c r="C362">
        <f>INDEX(All!$C$2:$C$532,$P362)</f>
        <v>0</v>
      </c>
      <c r="D362" t="str">
        <f>INDEX(All!$D$2:$D$532,$P362)</f>
        <v>Census</v>
      </c>
      <c r="E362" t="str">
        <f>INDEX(All!$E$2:$E$532,$P362)</f>
        <v>No</v>
      </c>
      <c r="F362" s="5">
        <f>INDEX(All!$F$2:$F$532,$P362)</f>
        <v>2300</v>
      </c>
      <c r="G362">
        <f>INDEX(All!$G$2:$G$532,$P362)</f>
        <v>2307</v>
      </c>
      <c r="H362" t="str">
        <f>IF(OR(INDEX(All!$D$2:$D$532,$P362)="Local",INDEX(All!$D$2:$D$532,$P362)="Local / LUPC"),INDEX(All!$H$2:$H$532,$P362),"")</f>
        <v/>
      </c>
      <c r="I362">
        <f>IF(OR(INDEX(All!$D$2:$D$532,$P362)="Local",INDEX(All!$D$2:$D$532,$P362)="Local / LUPC"),INDEX(All!$I$2:$I$532,$P362),IF(INDEX(All!$D$2:$D$532,$P362)="Census",INDEX(All!$Y$2:$Y$532,$P362),""))</f>
        <v>58</v>
      </c>
      <c r="J362">
        <f>IF(OR(INDEX(All!$D$2:$D$532,$P362)="Local",INDEX(All!$D$2:$D$532,$P362)="Local / LUPC"),INDEX(All!$J$2:$J$532,$P362),IF(INDEX(All!$D$2:$D$532,$P362)="Census",INDEX(All!$AA$2:$AA$532,$P362),""))</f>
        <v>0</v>
      </c>
      <c r="K362">
        <f>IF(OR(INDEX(All!$D$2:$D$532,$P362)="Local",INDEX(All!$D$2:$D$532,$P362)="Local / LUPC"),INDEX(All!$K$2:$K$532,$P362),IF(INDEX(All!$D$2:$D$532,$P362)="Census",INDEX(All!$AB$2:$AB$532,$P362),""))</f>
        <v>0</v>
      </c>
      <c r="L362">
        <f>IF(OR(INDEX(All!$D$2:$D$532,$P362)="Local",INDEX(All!$D$2:$D$532,$P362)="Local / LUPC"),INDEX(All!$L$2:$L$532,$P362),IF(INDEX(All!$D$2:$D$532,$P362)="Census",INDEX(All!$AC$2:$AC$532,$P362),""))</f>
        <v>0</v>
      </c>
      <c r="M362">
        <f>IF(OR(INDEX(All!$D$2:$D$532,$P362)="Local",INDEX(All!$D$2:$D$532,$P362)="Local / LUPC"),INDEX(All!$M$2:$M$532,$P362),IF(INDEX(All!$D$2:$D$532,$P362)="Census",INDEX(All!$X$2:$X$532,$P362),""))</f>
        <v>58</v>
      </c>
      <c r="N362" t="str">
        <f>IF(OR(INDEX(All!$D$2:$D$532,$P362)="Local",INDEX(All!$D$2:$D$532,$P362)="Local / LUPC"),INDEX(All!$N$2:$N$532,$P362),"")</f>
        <v/>
      </c>
      <c r="O362">
        <f>INDEX(All!$V$2:$V$532,$P362)</f>
        <v>0</v>
      </c>
      <c r="P362">
        <f>MATCH($A362&amp;"|"&amp;$B362,INDEX(All!$A$2:$A$532&amp;"|"&amp;All!$B$2:$B$532,0),0)</f>
        <v>130</v>
      </c>
    </row>
    <row r="363" spans="1:16" x14ac:dyDescent="0.2">
      <c r="A363" t="s">
        <v>216</v>
      </c>
      <c r="B363" t="s">
        <v>72</v>
      </c>
      <c r="C363">
        <f>INDEX(All!$C$2:$C$532,$P363)</f>
        <v>0</v>
      </c>
      <c r="D363" t="str">
        <f>INDEX(All!$D$2:$D$532,$P363)</f>
        <v>Census</v>
      </c>
      <c r="E363" t="str">
        <f>INDEX(All!$E$2:$E$532,$P363)</f>
        <v>No</v>
      </c>
      <c r="F363" s="5">
        <f>INDEX(All!$F$2:$F$532,$P363)</f>
        <v>1207</v>
      </c>
      <c r="G363">
        <f>INDEX(All!$G$2:$G$532,$P363)</f>
        <v>1217</v>
      </c>
      <c r="H363" t="str">
        <f>IF(OR(INDEX(All!$D$2:$D$532,$P363)="Local",INDEX(All!$D$2:$D$532,$P363)="Local / LUPC"),INDEX(All!$H$2:$H$532,$P363),"")</f>
        <v/>
      </c>
      <c r="I363">
        <f>IF(OR(INDEX(All!$D$2:$D$532,$P363)="Local",INDEX(All!$D$2:$D$532,$P363)="Local / LUPC"),INDEX(All!$I$2:$I$532,$P363),IF(INDEX(All!$D$2:$D$532,$P363)="Census",INDEX(All!$Y$2:$Y$532,$P363),""))</f>
        <v>0</v>
      </c>
      <c r="J363">
        <f>IF(OR(INDEX(All!$D$2:$D$532,$P363)="Local",INDEX(All!$D$2:$D$532,$P363)="Local / LUPC"),INDEX(All!$J$2:$J$532,$P363),IF(INDEX(All!$D$2:$D$532,$P363)="Census",INDEX(All!$AA$2:$AA$532,$P363),""))</f>
        <v>0</v>
      </c>
      <c r="K363">
        <f>IF(OR(INDEX(All!$D$2:$D$532,$P363)="Local",INDEX(All!$D$2:$D$532,$P363)="Local / LUPC"),INDEX(All!$K$2:$K$532,$P363),IF(INDEX(All!$D$2:$D$532,$P363)="Census",INDEX(All!$AB$2:$AB$532,$P363),""))</f>
        <v>0</v>
      </c>
      <c r="L363">
        <f>IF(OR(INDEX(All!$D$2:$D$532,$P363)="Local",INDEX(All!$D$2:$D$532,$P363)="Local / LUPC"),INDEX(All!$L$2:$L$532,$P363),IF(INDEX(All!$D$2:$D$532,$P363)="Census",INDEX(All!$AC$2:$AC$532,$P363),""))</f>
        <v>0</v>
      </c>
      <c r="M363">
        <f>IF(OR(INDEX(All!$D$2:$D$532,$P363)="Local",INDEX(All!$D$2:$D$532,$P363)="Local / LUPC"),INDEX(All!$M$2:$M$532,$P363),IF(INDEX(All!$D$2:$D$532,$P363)="Census",INDEX(All!$X$2:$X$532,$P363),""))</f>
        <v>0</v>
      </c>
      <c r="N363" t="str">
        <f>IF(OR(INDEX(All!$D$2:$D$532,$P363)="Local",INDEX(All!$D$2:$D$532,$P363)="Local / LUPC"),INDEX(All!$N$2:$N$532,$P363),"")</f>
        <v/>
      </c>
      <c r="O363">
        <f>INDEX(All!$V$2:$V$532,$P363)</f>
        <v>0</v>
      </c>
      <c r="P363">
        <f>MATCH($A363&amp;"|"&amp;$B363,INDEX(All!$A$2:$A$532&amp;"|"&amp;All!$B$2:$B$532,0),0)</f>
        <v>131</v>
      </c>
    </row>
    <row r="364" spans="1:16" x14ac:dyDescent="0.2">
      <c r="A364" t="s">
        <v>218</v>
      </c>
      <c r="B364" t="s">
        <v>70</v>
      </c>
      <c r="C364">
        <f>INDEX(All!$C$2:$C$532,$P364)</f>
        <v>0</v>
      </c>
      <c r="D364" t="str">
        <f>INDEX(All!$D$2:$D$532,$P364)</f>
        <v>Census</v>
      </c>
      <c r="E364" t="str">
        <f>INDEX(All!$E$2:$E$532,$P364)</f>
        <v>No</v>
      </c>
      <c r="F364" s="5">
        <f>INDEX(All!$F$2:$F$532,$P364)</f>
        <v>1645</v>
      </c>
      <c r="G364">
        <f>INDEX(All!$G$2:$G$532,$P364)</f>
        <v>1791</v>
      </c>
      <c r="H364" t="str">
        <f>IF(OR(INDEX(All!$D$2:$D$532,$P364)="Local",INDEX(All!$D$2:$D$532,$P364)="Local / LUPC"),INDEX(All!$H$2:$H$532,$P364),"")</f>
        <v/>
      </c>
      <c r="I364">
        <f>IF(OR(INDEX(All!$D$2:$D$532,$P364)="Local",INDEX(All!$D$2:$D$532,$P364)="Local / LUPC"),INDEX(All!$I$2:$I$532,$P364),IF(INDEX(All!$D$2:$D$532,$P364)="Census",INDEX(All!$Y$2:$Y$532,$P364),""))</f>
        <v>3</v>
      </c>
      <c r="J364">
        <f>IF(OR(INDEX(All!$D$2:$D$532,$P364)="Local",INDEX(All!$D$2:$D$532,$P364)="Local / LUPC"),INDEX(All!$J$2:$J$532,$P364),IF(INDEX(All!$D$2:$D$532,$P364)="Census",INDEX(All!$AA$2:$AA$532,$P364),""))</f>
        <v>0</v>
      </c>
      <c r="K364">
        <f>IF(OR(INDEX(All!$D$2:$D$532,$P364)="Local",INDEX(All!$D$2:$D$532,$P364)="Local / LUPC"),INDEX(All!$K$2:$K$532,$P364),IF(INDEX(All!$D$2:$D$532,$P364)="Census",INDEX(All!$AB$2:$AB$532,$P364),""))</f>
        <v>0</v>
      </c>
      <c r="L364">
        <f>IF(OR(INDEX(All!$D$2:$D$532,$P364)="Local",INDEX(All!$D$2:$D$532,$P364)="Local / LUPC"),INDEX(All!$L$2:$L$532,$P364),IF(INDEX(All!$D$2:$D$532,$P364)="Census",INDEX(All!$AC$2:$AC$532,$P364),""))</f>
        <v>0</v>
      </c>
      <c r="M364">
        <f>IF(OR(INDEX(All!$D$2:$D$532,$P364)="Local",INDEX(All!$D$2:$D$532,$P364)="Local / LUPC"),INDEX(All!$M$2:$M$532,$P364),IF(INDEX(All!$D$2:$D$532,$P364)="Census",INDEX(All!$X$2:$X$532,$P364),""))</f>
        <v>3</v>
      </c>
      <c r="N364" t="str">
        <f>IF(OR(INDEX(All!$D$2:$D$532,$P364)="Local",INDEX(All!$D$2:$D$532,$P364)="Local / LUPC"),INDEX(All!$N$2:$N$532,$P364),"")</f>
        <v/>
      </c>
      <c r="O364">
        <f>INDEX(All!$V$2:$V$532,$P364)</f>
        <v>0</v>
      </c>
      <c r="P364">
        <f>MATCH($A364&amp;"|"&amp;$B364,INDEX(All!$A$2:$A$532&amp;"|"&amp;All!$B$2:$B$532,0),0)</f>
        <v>133</v>
      </c>
    </row>
    <row r="365" spans="1:16" x14ac:dyDescent="0.2">
      <c r="A365" t="s">
        <v>221</v>
      </c>
      <c r="B365" t="s">
        <v>68</v>
      </c>
      <c r="C365">
        <f>INDEX(All!$C$2:$C$532,$P365)</f>
        <v>0</v>
      </c>
      <c r="D365" t="str">
        <f>INDEX(All!$D$2:$D$532,$P365)</f>
        <v>Census</v>
      </c>
      <c r="E365" t="str">
        <f>INDEX(All!$E$2:$E$532,$P365)</f>
        <v>No</v>
      </c>
      <c r="F365" s="5">
        <f>INDEX(All!$F$2:$F$532,$P365)</f>
        <v>275</v>
      </c>
      <c r="G365">
        <f>INDEX(All!$G$2:$G$532,$P365)</f>
        <v>213</v>
      </c>
      <c r="H365" t="str">
        <f>IF(OR(INDEX(All!$D$2:$D$532,$P365)="Local",INDEX(All!$D$2:$D$532,$P365)="Local / LUPC"),INDEX(All!$H$2:$H$532,$P365),"")</f>
        <v/>
      </c>
      <c r="I365">
        <f>IF(OR(INDEX(All!$D$2:$D$532,$P365)="Local",INDEX(All!$D$2:$D$532,$P365)="Local / LUPC"),INDEX(All!$I$2:$I$532,$P365),IF(INDEX(All!$D$2:$D$532,$P365)="Census",INDEX(All!$Y$2:$Y$532,$P365),""))</f>
        <v>0</v>
      </c>
      <c r="J365">
        <f>IF(OR(INDEX(All!$D$2:$D$532,$P365)="Local",INDEX(All!$D$2:$D$532,$P365)="Local / LUPC"),INDEX(All!$J$2:$J$532,$P365),IF(INDEX(All!$D$2:$D$532,$P365)="Census",INDEX(All!$AA$2:$AA$532,$P365),""))</f>
        <v>0</v>
      </c>
      <c r="K365">
        <f>IF(OR(INDEX(All!$D$2:$D$532,$P365)="Local",INDEX(All!$D$2:$D$532,$P365)="Local / LUPC"),INDEX(All!$K$2:$K$532,$P365),IF(INDEX(All!$D$2:$D$532,$P365)="Census",INDEX(All!$AB$2:$AB$532,$P365),""))</f>
        <v>0</v>
      </c>
      <c r="L365">
        <f>IF(OR(INDEX(All!$D$2:$D$532,$P365)="Local",INDEX(All!$D$2:$D$532,$P365)="Local / LUPC"),INDEX(All!$L$2:$L$532,$P365),IF(INDEX(All!$D$2:$D$532,$P365)="Census",INDEX(All!$AC$2:$AC$532,$P365),""))</f>
        <v>0</v>
      </c>
      <c r="M365">
        <f>IF(OR(INDEX(All!$D$2:$D$532,$P365)="Local",INDEX(All!$D$2:$D$532,$P365)="Local / LUPC"),INDEX(All!$M$2:$M$532,$P365),IF(INDEX(All!$D$2:$D$532,$P365)="Census",INDEX(All!$X$2:$X$532,$P365),""))</f>
        <v>0</v>
      </c>
      <c r="N365" t="str">
        <f>IF(OR(INDEX(All!$D$2:$D$532,$P365)="Local",INDEX(All!$D$2:$D$532,$P365)="Local / LUPC"),INDEX(All!$N$2:$N$532,$P365),"")</f>
        <v/>
      </c>
      <c r="O365">
        <f>INDEX(All!$V$2:$V$532,$P365)</f>
        <v>0</v>
      </c>
      <c r="P365">
        <f>MATCH($A365&amp;"|"&amp;$B365,INDEX(All!$A$2:$A$532&amp;"|"&amp;All!$B$2:$B$532,0),0)</f>
        <v>136</v>
      </c>
    </row>
    <row r="366" spans="1:16" x14ac:dyDescent="0.2">
      <c r="A366" t="s">
        <v>222</v>
      </c>
      <c r="B366" t="s">
        <v>68</v>
      </c>
      <c r="C366">
        <f>INDEX(All!$C$2:$C$532,$P366)</f>
        <v>0</v>
      </c>
      <c r="D366" t="str">
        <f>INDEX(All!$D$2:$D$532,$P366)</f>
        <v>Census</v>
      </c>
      <c r="E366" t="str">
        <f>INDEX(All!$E$2:$E$532,$P366)</f>
        <v>No</v>
      </c>
      <c r="F366" s="5">
        <f>INDEX(All!$F$2:$F$532,$P366)</f>
        <v>570</v>
      </c>
      <c r="G366">
        <f>INDEX(All!$G$2:$G$532,$P366)</f>
        <v>759</v>
      </c>
      <c r="H366" t="str">
        <f>IF(OR(INDEX(All!$D$2:$D$532,$P366)="Local",INDEX(All!$D$2:$D$532,$P366)="Local / LUPC"),INDEX(All!$H$2:$H$532,$P366),"")</f>
        <v/>
      </c>
      <c r="I366">
        <f>IF(OR(INDEX(All!$D$2:$D$532,$P366)="Local",INDEX(All!$D$2:$D$532,$P366)="Local / LUPC"),INDEX(All!$I$2:$I$532,$P366),IF(INDEX(All!$D$2:$D$532,$P366)="Census",INDEX(All!$Y$2:$Y$532,$P366),""))</f>
        <v>0</v>
      </c>
      <c r="J366">
        <f>IF(OR(INDEX(All!$D$2:$D$532,$P366)="Local",INDEX(All!$D$2:$D$532,$P366)="Local / LUPC"),INDEX(All!$J$2:$J$532,$P366),IF(INDEX(All!$D$2:$D$532,$P366)="Census",INDEX(All!$AA$2:$AA$532,$P366),""))</f>
        <v>0</v>
      </c>
      <c r="K366">
        <f>IF(OR(INDEX(All!$D$2:$D$532,$P366)="Local",INDEX(All!$D$2:$D$532,$P366)="Local / LUPC"),INDEX(All!$K$2:$K$532,$P366),IF(INDEX(All!$D$2:$D$532,$P366)="Census",INDEX(All!$AB$2:$AB$532,$P366),""))</f>
        <v>0</v>
      </c>
      <c r="L366">
        <f>IF(OR(INDEX(All!$D$2:$D$532,$P366)="Local",INDEX(All!$D$2:$D$532,$P366)="Local / LUPC"),INDEX(All!$L$2:$L$532,$P366),IF(INDEX(All!$D$2:$D$532,$P366)="Census",INDEX(All!$AC$2:$AC$532,$P366),""))</f>
        <v>0</v>
      </c>
      <c r="M366">
        <f>IF(OR(INDEX(All!$D$2:$D$532,$P366)="Local",INDEX(All!$D$2:$D$532,$P366)="Local / LUPC"),INDEX(All!$M$2:$M$532,$P366),IF(INDEX(All!$D$2:$D$532,$P366)="Census",INDEX(All!$X$2:$X$532,$P366),""))</f>
        <v>0</v>
      </c>
      <c r="N366" t="str">
        <f>IF(OR(INDEX(All!$D$2:$D$532,$P366)="Local",INDEX(All!$D$2:$D$532,$P366)="Local / LUPC"),INDEX(All!$N$2:$N$532,$P366),"")</f>
        <v/>
      </c>
      <c r="O366">
        <f>INDEX(All!$V$2:$V$532,$P366)</f>
        <v>0</v>
      </c>
      <c r="P366">
        <f>MATCH($A366&amp;"|"&amp;$B366,INDEX(All!$A$2:$A$532&amp;"|"&amp;All!$B$2:$B$532,0),0)</f>
        <v>137</v>
      </c>
    </row>
    <row r="367" spans="1:16" x14ac:dyDescent="0.2">
      <c r="A367" t="s">
        <v>228</v>
      </c>
      <c r="B367" t="s">
        <v>72</v>
      </c>
      <c r="C367">
        <f>INDEX(All!$C$2:$C$532,$P367)</f>
        <v>0</v>
      </c>
      <c r="D367" t="str">
        <f>INDEX(All!$D$2:$D$532,$P367)</f>
        <v>Census</v>
      </c>
      <c r="E367" t="str">
        <f>INDEX(All!$E$2:$E$532,$P367)</f>
        <v>No</v>
      </c>
      <c r="F367" s="5">
        <f>INDEX(All!$F$2:$F$532,$P367)</f>
        <v>1495</v>
      </c>
      <c r="G367">
        <f>INDEX(All!$G$2:$G$532,$P367)</f>
        <v>1572</v>
      </c>
      <c r="H367" t="str">
        <f>IF(OR(INDEX(All!$D$2:$D$532,$P367)="Local",INDEX(All!$D$2:$D$532,$P367)="Local / LUPC"),INDEX(All!$H$2:$H$532,$P367),"")</f>
        <v/>
      </c>
      <c r="I367">
        <f>IF(OR(INDEX(All!$D$2:$D$532,$P367)="Local",INDEX(All!$D$2:$D$532,$P367)="Local / LUPC"),INDEX(All!$I$2:$I$532,$P367),IF(INDEX(All!$D$2:$D$532,$P367)="Census",INDEX(All!$Y$2:$Y$532,$P367),""))</f>
        <v>0</v>
      </c>
      <c r="J367">
        <f>IF(OR(INDEX(All!$D$2:$D$532,$P367)="Local",INDEX(All!$D$2:$D$532,$P367)="Local / LUPC"),INDEX(All!$J$2:$J$532,$P367),IF(INDEX(All!$D$2:$D$532,$P367)="Census",INDEX(All!$AA$2:$AA$532,$P367),""))</f>
        <v>0</v>
      </c>
      <c r="K367">
        <f>IF(OR(INDEX(All!$D$2:$D$532,$P367)="Local",INDEX(All!$D$2:$D$532,$P367)="Local / LUPC"),INDEX(All!$K$2:$K$532,$P367),IF(INDEX(All!$D$2:$D$532,$P367)="Census",INDEX(All!$AB$2:$AB$532,$P367),""))</f>
        <v>0</v>
      </c>
      <c r="L367">
        <f>IF(OR(INDEX(All!$D$2:$D$532,$P367)="Local",INDEX(All!$D$2:$D$532,$P367)="Local / LUPC"),INDEX(All!$L$2:$L$532,$P367),IF(INDEX(All!$D$2:$D$532,$P367)="Census",INDEX(All!$AC$2:$AC$532,$P367),""))</f>
        <v>0</v>
      </c>
      <c r="M367">
        <f>IF(OR(INDEX(All!$D$2:$D$532,$P367)="Local",INDEX(All!$D$2:$D$532,$P367)="Local / LUPC"),INDEX(All!$M$2:$M$532,$P367),IF(INDEX(All!$D$2:$D$532,$P367)="Census",INDEX(All!$X$2:$X$532,$P367),""))</f>
        <v>0</v>
      </c>
      <c r="N367" t="str">
        <f>IF(OR(INDEX(All!$D$2:$D$532,$P367)="Local",INDEX(All!$D$2:$D$532,$P367)="Local / LUPC"),INDEX(All!$N$2:$N$532,$P367),"")</f>
        <v/>
      </c>
      <c r="O367">
        <f>INDEX(All!$V$2:$V$532,$P367)</f>
        <v>0</v>
      </c>
      <c r="P367">
        <f>MATCH($A367&amp;"|"&amp;$B367,INDEX(All!$A$2:$A$532&amp;"|"&amp;All!$B$2:$B$532,0),0)</f>
        <v>143</v>
      </c>
    </row>
    <row r="368" spans="1:16" x14ac:dyDescent="0.2">
      <c r="A368" t="s">
        <v>230</v>
      </c>
      <c r="B368" t="s">
        <v>68</v>
      </c>
      <c r="C368">
        <f>INDEX(All!$C$2:$C$532,$P368)</f>
        <v>0</v>
      </c>
      <c r="D368" t="str">
        <f>INDEX(All!$D$2:$D$532,$P368)</f>
        <v>Census</v>
      </c>
      <c r="E368" t="str">
        <f>INDEX(All!$E$2:$E$532,$P368)</f>
        <v>No</v>
      </c>
      <c r="F368" s="5">
        <f>INDEX(All!$F$2:$F$532,$P368)</f>
        <v>1433</v>
      </c>
      <c r="G368">
        <f>INDEX(All!$G$2:$G$532,$P368)</f>
        <v>1320</v>
      </c>
      <c r="H368" t="str">
        <f>IF(OR(INDEX(All!$D$2:$D$532,$P368)="Local",INDEX(All!$D$2:$D$532,$P368)="Local / LUPC"),INDEX(All!$H$2:$H$532,$P368),"")</f>
        <v/>
      </c>
      <c r="I368">
        <f>IF(OR(INDEX(All!$D$2:$D$532,$P368)="Local",INDEX(All!$D$2:$D$532,$P368)="Local / LUPC"),INDEX(All!$I$2:$I$532,$P368),IF(INDEX(All!$D$2:$D$532,$P368)="Census",INDEX(All!$Y$2:$Y$532,$P368),""))</f>
        <v>0</v>
      </c>
      <c r="J368">
        <f>IF(OR(INDEX(All!$D$2:$D$532,$P368)="Local",INDEX(All!$D$2:$D$532,$P368)="Local / LUPC"),INDEX(All!$J$2:$J$532,$P368),IF(INDEX(All!$D$2:$D$532,$P368)="Census",INDEX(All!$AA$2:$AA$532,$P368),""))</f>
        <v>0</v>
      </c>
      <c r="K368">
        <f>IF(OR(INDEX(All!$D$2:$D$532,$P368)="Local",INDEX(All!$D$2:$D$532,$P368)="Local / LUPC"),INDEX(All!$K$2:$K$532,$P368),IF(INDEX(All!$D$2:$D$532,$P368)="Census",INDEX(All!$AB$2:$AB$532,$P368),""))</f>
        <v>0</v>
      </c>
      <c r="L368">
        <f>IF(OR(INDEX(All!$D$2:$D$532,$P368)="Local",INDEX(All!$D$2:$D$532,$P368)="Local / LUPC"),INDEX(All!$L$2:$L$532,$P368),IF(INDEX(All!$D$2:$D$532,$P368)="Census",INDEX(All!$AC$2:$AC$532,$P368),""))</f>
        <v>0</v>
      </c>
      <c r="M368">
        <f>IF(OR(INDEX(All!$D$2:$D$532,$P368)="Local",INDEX(All!$D$2:$D$532,$P368)="Local / LUPC"),INDEX(All!$M$2:$M$532,$P368),IF(INDEX(All!$D$2:$D$532,$P368)="Census",INDEX(All!$X$2:$X$532,$P368),""))</f>
        <v>0</v>
      </c>
      <c r="N368" t="str">
        <f>IF(OR(INDEX(All!$D$2:$D$532,$P368)="Local",INDEX(All!$D$2:$D$532,$P368)="Local / LUPC"),INDEX(All!$N$2:$N$532,$P368),"")</f>
        <v/>
      </c>
      <c r="O368">
        <f>INDEX(All!$V$2:$V$532,$P368)</f>
        <v>0</v>
      </c>
      <c r="P368">
        <f>MATCH($A368&amp;"|"&amp;$B368,INDEX(All!$A$2:$A$532&amp;"|"&amp;All!$B$2:$B$532,0),0)</f>
        <v>145</v>
      </c>
    </row>
    <row r="369" spans="1:16" x14ac:dyDescent="0.2">
      <c r="A369" t="s">
        <v>232</v>
      </c>
      <c r="B369" t="s">
        <v>72</v>
      </c>
      <c r="C369">
        <f>INDEX(All!$C$2:$C$532,$P369)</f>
        <v>0</v>
      </c>
      <c r="D369" t="str">
        <f>INDEX(All!$D$2:$D$532,$P369)</f>
        <v>Census</v>
      </c>
      <c r="E369" t="str">
        <f>INDEX(All!$E$2:$E$532,$P369)</f>
        <v>No</v>
      </c>
      <c r="F369" s="5">
        <f>INDEX(All!$F$2:$F$532,$P369)</f>
        <v>2223</v>
      </c>
      <c r="G369">
        <f>INDEX(All!$G$2:$G$532,$P369)</f>
        <v>2258</v>
      </c>
      <c r="H369" t="str">
        <f>IF(OR(INDEX(All!$D$2:$D$532,$P369)="Local",INDEX(All!$D$2:$D$532,$P369)="Local / LUPC"),INDEX(All!$H$2:$H$532,$P369),"")</f>
        <v/>
      </c>
      <c r="I369">
        <f>IF(OR(INDEX(All!$D$2:$D$532,$P369)="Local",INDEX(All!$D$2:$D$532,$P369)="Local / LUPC"),INDEX(All!$I$2:$I$532,$P369),IF(INDEX(All!$D$2:$D$532,$P369)="Census",INDEX(All!$Y$2:$Y$532,$P369),""))</f>
        <v>6</v>
      </c>
      <c r="J369">
        <f>IF(OR(INDEX(All!$D$2:$D$532,$P369)="Local",INDEX(All!$D$2:$D$532,$P369)="Local / LUPC"),INDEX(All!$J$2:$J$532,$P369),IF(INDEX(All!$D$2:$D$532,$P369)="Census",INDEX(All!$AA$2:$AA$532,$P369),""))</f>
        <v>0</v>
      </c>
      <c r="K369">
        <f>IF(OR(INDEX(All!$D$2:$D$532,$P369)="Local",INDEX(All!$D$2:$D$532,$P369)="Local / LUPC"),INDEX(All!$K$2:$K$532,$P369),IF(INDEX(All!$D$2:$D$532,$P369)="Census",INDEX(All!$AB$2:$AB$532,$P369),""))</f>
        <v>0</v>
      </c>
      <c r="L369">
        <f>IF(OR(INDEX(All!$D$2:$D$532,$P369)="Local",INDEX(All!$D$2:$D$532,$P369)="Local / LUPC"),INDEX(All!$L$2:$L$532,$P369),IF(INDEX(All!$D$2:$D$532,$P369)="Census",INDEX(All!$AC$2:$AC$532,$P369),""))</f>
        <v>0</v>
      </c>
      <c r="M369">
        <f>IF(OR(INDEX(All!$D$2:$D$532,$P369)="Local",INDEX(All!$D$2:$D$532,$P369)="Local / LUPC"),INDEX(All!$M$2:$M$532,$P369),IF(INDEX(All!$D$2:$D$532,$P369)="Census",INDEX(All!$X$2:$X$532,$P369),""))</f>
        <v>6</v>
      </c>
      <c r="N369" t="str">
        <f>IF(OR(INDEX(All!$D$2:$D$532,$P369)="Local",INDEX(All!$D$2:$D$532,$P369)="Local / LUPC"),INDEX(All!$N$2:$N$532,$P369),"")</f>
        <v/>
      </c>
      <c r="O369">
        <f>INDEX(All!$V$2:$V$532,$P369)</f>
        <v>0</v>
      </c>
      <c r="P369">
        <f>MATCH($A369&amp;"|"&amp;$B369,INDEX(All!$A$2:$A$532&amp;"|"&amp;All!$B$2:$B$532,0),0)</f>
        <v>147</v>
      </c>
    </row>
    <row r="370" spans="1:16" x14ac:dyDescent="0.2">
      <c r="A370" t="s">
        <v>233</v>
      </c>
      <c r="B370" t="s">
        <v>70</v>
      </c>
      <c r="C370">
        <f>INDEX(All!$C$2:$C$532,$P370)</f>
        <v>0</v>
      </c>
      <c r="D370" t="str">
        <f>INDEX(All!$D$2:$D$532,$P370)</f>
        <v>Census</v>
      </c>
      <c r="E370" t="str">
        <f>INDEX(All!$E$2:$E$532,$P370)</f>
        <v>No</v>
      </c>
      <c r="F370" s="5">
        <f>INDEX(All!$F$2:$F$532,$P370)</f>
        <v>1251</v>
      </c>
      <c r="G370">
        <f>INDEX(All!$G$2:$G$532,$P370)</f>
        <v>1215</v>
      </c>
      <c r="H370" t="str">
        <f>IF(OR(INDEX(All!$D$2:$D$532,$P370)="Local",INDEX(All!$D$2:$D$532,$P370)="Local / LUPC"),INDEX(All!$H$2:$H$532,$P370),"")</f>
        <v/>
      </c>
      <c r="I370">
        <f>IF(OR(INDEX(All!$D$2:$D$532,$P370)="Local",INDEX(All!$D$2:$D$532,$P370)="Local / LUPC"),INDEX(All!$I$2:$I$532,$P370),IF(INDEX(All!$D$2:$D$532,$P370)="Census",INDEX(All!$Y$2:$Y$532,$P370),""))</f>
        <v>4</v>
      </c>
      <c r="J370">
        <f>IF(OR(INDEX(All!$D$2:$D$532,$P370)="Local",INDEX(All!$D$2:$D$532,$P370)="Local / LUPC"),INDEX(All!$J$2:$J$532,$P370),IF(INDEX(All!$D$2:$D$532,$P370)="Census",INDEX(All!$AA$2:$AA$532,$P370),""))</f>
        <v>0</v>
      </c>
      <c r="K370">
        <f>IF(OR(INDEX(All!$D$2:$D$532,$P370)="Local",INDEX(All!$D$2:$D$532,$P370)="Local / LUPC"),INDEX(All!$K$2:$K$532,$P370),IF(INDEX(All!$D$2:$D$532,$P370)="Census",INDEX(All!$AB$2:$AB$532,$P370),""))</f>
        <v>0</v>
      </c>
      <c r="L370">
        <f>IF(OR(INDEX(All!$D$2:$D$532,$P370)="Local",INDEX(All!$D$2:$D$532,$P370)="Local / LUPC"),INDEX(All!$L$2:$L$532,$P370),IF(INDEX(All!$D$2:$D$532,$P370)="Census",INDEX(All!$AC$2:$AC$532,$P370),""))</f>
        <v>0</v>
      </c>
      <c r="M370">
        <f>IF(OR(INDEX(All!$D$2:$D$532,$P370)="Local",INDEX(All!$D$2:$D$532,$P370)="Local / LUPC"),INDEX(All!$M$2:$M$532,$P370),IF(INDEX(All!$D$2:$D$532,$P370)="Census",INDEX(All!$X$2:$X$532,$P370),""))</f>
        <v>4</v>
      </c>
      <c r="N370" t="str">
        <f>IF(OR(INDEX(All!$D$2:$D$532,$P370)="Local",INDEX(All!$D$2:$D$532,$P370)="Local / LUPC"),INDEX(All!$N$2:$N$532,$P370),"")</f>
        <v/>
      </c>
      <c r="O370">
        <f>INDEX(All!$V$2:$V$532,$P370)</f>
        <v>0</v>
      </c>
      <c r="P370">
        <f>MATCH($A370&amp;"|"&amp;$B370,INDEX(All!$A$2:$A$532&amp;"|"&amp;All!$B$2:$B$532,0),0)</f>
        <v>148</v>
      </c>
    </row>
    <row r="371" spans="1:16" x14ac:dyDescent="0.2">
      <c r="A371" t="s">
        <v>240</v>
      </c>
      <c r="B371" t="s">
        <v>100</v>
      </c>
      <c r="C371">
        <f>INDEX(All!$C$2:$C$532,$P371)</f>
        <v>0</v>
      </c>
      <c r="D371" t="str">
        <f>INDEX(All!$D$2:$D$532,$P371)</f>
        <v>Census</v>
      </c>
      <c r="E371" t="str">
        <f>INDEX(All!$E$2:$E$532,$P371)</f>
        <v>No</v>
      </c>
      <c r="F371" s="5">
        <f>INDEX(All!$F$2:$F$532,$P371)</f>
        <v>453</v>
      </c>
      <c r="G371">
        <f>INDEX(All!$G$2:$G$532,$P371)</f>
        <v>673</v>
      </c>
      <c r="H371" t="str">
        <f>IF(OR(INDEX(All!$D$2:$D$532,$P371)="Local",INDEX(All!$D$2:$D$532,$P371)="Local / LUPC"),INDEX(All!$H$2:$H$532,$P371),"")</f>
        <v/>
      </c>
      <c r="I371">
        <f>IF(OR(INDEX(All!$D$2:$D$532,$P371)="Local",INDEX(All!$D$2:$D$532,$P371)="Local / LUPC"),INDEX(All!$I$2:$I$532,$P371),IF(INDEX(All!$D$2:$D$532,$P371)="Census",INDEX(All!$Y$2:$Y$532,$P371),""))</f>
        <v>6</v>
      </c>
      <c r="J371">
        <f>IF(OR(INDEX(All!$D$2:$D$532,$P371)="Local",INDEX(All!$D$2:$D$532,$P371)="Local / LUPC"),INDEX(All!$J$2:$J$532,$P371),IF(INDEX(All!$D$2:$D$532,$P371)="Census",INDEX(All!$AA$2:$AA$532,$P371),""))</f>
        <v>2</v>
      </c>
      <c r="K371">
        <f>IF(OR(INDEX(All!$D$2:$D$532,$P371)="Local",INDEX(All!$D$2:$D$532,$P371)="Local / LUPC"),INDEX(All!$K$2:$K$532,$P371),IF(INDEX(All!$D$2:$D$532,$P371)="Census",INDEX(All!$AB$2:$AB$532,$P371),""))</f>
        <v>0</v>
      </c>
      <c r="L371">
        <f>IF(OR(INDEX(All!$D$2:$D$532,$P371)="Local",INDEX(All!$D$2:$D$532,$P371)="Local / LUPC"),INDEX(All!$L$2:$L$532,$P371),IF(INDEX(All!$D$2:$D$532,$P371)="Census",INDEX(All!$AC$2:$AC$532,$P371),""))</f>
        <v>0</v>
      </c>
      <c r="M371">
        <f>IF(OR(INDEX(All!$D$2:$D$532,$P371)="Local",INDEX(All!$D$2:$D$532,$P371)="Local / LUPC"),INDEX(All!$M$2:$M$532,$P371),IF(INDEX(All!$D$2:$D$532,$P371)="Census",INDEX(All!$X$2:$X$532,$P371),""))</f>
        <v>8</v>
      </c>
      <c r="N371" t="str">
        <f>IF(OR(INDEX(All!$D$2:$D$532,$P371)="Local",INDEX(All!$D$2:$D$532,$P371)="Local / LUPC"),INDEX(All!$N$2:$N$532,$P371),"")</f>
        <v/>
      </c>
      <c r="O371">
        <f>INDEX(All!$V$2:$V$532,$P371)</f>
        <v>0</v>
      </c>
      <c r="P371">
        <f>MATCH($A371&amp;"|"&amp;$B371,INDEX(All!$A$2:$A$532&amp;"|"&amp;All!$B$2:$B$532,0),0)</f>
        <v>155</v>
      </c>
    </row>
    <row r="372" spans="1:16" x14ac:dyDescent="0.2">
      <c r="A372" t="s">
        <v>241</v>
      </c>
      <c r="B372" t="s">
        <v>72</v>
      </c>
      <c r="C372">
        <f>INDEX(All!$C$2:$C$532,$P372)</f>
        <v>0</v>
      </c>
      <c r="D372" t="str">
        <f>INDEX(All!$D$2:$D$532,$P372)</f>
        <v>Census</v>
      </c>
      <c r="E372" t="str">
        <f>INDEX(All!$E$2:$E$532,$P372)</f>
        <v>No</v>
      </c>
      <c r="F372" s="5">
        <f>INDEX(All!$F$2:$F$532,$P372)</f>
        <v>1093</v>
      </c>
      <c r="G372">
        <f>INDEX(All!$G$2:$G$532,$P372)</f>
        <v>997</v>
      </c>
      <c r="H372" t="str">
        <f>IF(OR(INDEX(All!$D$2:$D$532,$P372)="Local",INDEX(All!$D$2:$D$532,$P372)="Local / LUPC"),INDEX(All!$H$2:$H$532,$P372),"")</f>
        <v/>
      </c>
      <c r="I372">
        <f>IF(OR(INDEX(All!$D$2:$D$532,$P372)="Local",INDEX(All!$D$2:$D$532,$P372)="Local / LUPC"),INDEX(All!$I$2:$I$532,$P372),IF(INDEX(All!$D$2:$D$532,$P372)="Census",INDEX(All!$Y$2:$Y$532,$P372),""))</f>
        <v>3</v>
      </c>
      <c r="J372">
        <f>IF(OR(INDEX(All!$D$2:$D$532,$P372)="Local",INDEX(All!$D$2:$D$532,$P372)="Local / LUPC"),INDEX(All!$J$2:$J$532,$P372),IF(INDEX(All!$D$2:$D$532,$P372)="Census",INDEX(All!$AA$2:$AA$532,$P372),""))</f>
        <v>0</v>
      </c>
      <c r="K372">
        <f>IF(OR(INDEX(All!$D$2:$D$532,$P372)="Local",INDEX(All!$D$2:$D$532,$P372)="Local / LUPC"),INDEX(All!$K$2:$K$532,$P372),IF(INDEX(All!$D$2:$D$532,$P372)="Census",INDEX(All!$AB$2:$AB$532,$P372),""))</f>
        <v>0</v>
      </c>
      <c r="L372">
        <f>IF(OR(INDEX(All!$D$2:$D$532,$P372)="Local",INDEX(All!$D$2:$D$532,$P372)="Local / LUPC"),INDEX(All!$L$2:$L$532,$P372),IF(INDEX(All!$D$2:$D$532,$P372)="Census",INDEX(All!$AC$2:$AC$532,$P372),""))</f>
        <v>0</v>
      </c>
      <c r="M372">
        <f>IF(OR(INDEX(All!$D$2:$D$532,$P372)="Local",INDEX(All!$D$2:$D$532,$P372)="Local / LUPC"),INDEX(All!$M$2:$M$532,$P372),IF(INDEX(All!$D$2:$D$532,$P372)="Census",INDEX(All!$X$2:$X$532,$P372),""))</f>
        <v>3</v>
      </c>
      <c r="N372" t="str">
        <f>IF(OR(INDEX(All!$D$2:$D$532,$P372)="Local",INDEX(All!$D$2:$D$532,$P372)="Local / LUPC"),INDEX(All!$N$2:$N$532,$P372),"")</f>
        <v/>
      </c>
      <c r="O372">
        <f>INDEX(All!$V$2:$V$532,$P372)</f>
        <v>0</v>
      </c>
      <c r="P372">
        <f>MATCH($A372&amp;"|"&amp;$B372,INDEX(All!$A$2:$A$532&amp;"|"&amp;All!$B$2:$B$532,0),0)</f>
        <v>156</v>
      </c>
    </row>
    <row r="373" spans="1:16" x14ac:dyDescent="0.2">
      <c r="A373" t="s">
        <v>244</v>
      </c>
      <c r="B373" t="s">
        <v>64</v>
      </c>
      <c r="C373">
        <f>INDEX(All!$C$2:$C$532,$P373)</f>
        <v>0</v>
      </c>
      <c r="D373" t="str">
        <f>INDEX(All!$D$2:$D$532,$P373)</f>
        <v>Census</v>
      </c>
      <c r="E373" t="str">
        <f>INDEX(All!$E$2:$E$532,$P373)</f>
        <v>No</v>
      </c>
      <c r="F373" s="5">
        <f>INDEX(All!$F$2:$F$532,$P373)</f>
        <v>3017</v>
      </c>
      <c r="G373">
        <f>INDEX(All!$G$2:$G$532,$P373)</f>
        <v>3009</v>
      </c>
      <c r="H373" t="str">
        <f>IF(OR(INDEX(All!$D$2:$D$532,$P373)="Local",INDEX(All!$D$2:$D$532,$P373)="Local / LUPC"),INDEX(All!$H$2:$H$532,$P373),"")</f>
        <v/>
      </c>
      <c r="I373">
        <f>IF(OR(INDEX(All!$D$2:$D$532,$P373)="Local",INDEX(All!$D$2:$D$532,$P373)="Local / LUPC"),INDEX(All!$I$2:$I$532,$P373),IF(INDEX(All!$D$2:$D$532,$P373)="Census",INDEX(All!$Y$2:$Y$532,$P373),""))</f>
        <v>5</v>
      </c>
      <c r="J373">
        <f>IF(OR(INDEX(All!$D$2:$D$532,$P373)="Local",INDEX(All!$D$2:$D$532,$P373)="Local / LUPC"),INDEX(All!$J$2:$J$532,$P373),IF(INDEX(All!$D$2:$D$532,$P373)="Census",INDEX(All!$AA$2:$AA$532,$P373),""))</f>
        <v>0</v>
      </c>
      <c r="K373">
        <f>IF(OR(INDEX(All!$D$2:$D$532,$P373)="Local",INDEX(All!$D$2:$D$532,$P373)="Local / LUPC"),INDEX(All!$K$2:$K$532,$P373),IF(INDEX(All!$D$2:$D$532,$P373)="Census",INDEX(All!$AB$2:$AB$532,$P373),""))</f>
        <v>0</v>
      </c>
      <c r="L373">
        <f>IF(OR(INDEX(All!$D$2:$D$532,$P373)="Local",INDEX(All!$D$2:$D$532,$P373)="Local / LUPC"),INDEX(All!$L$2:$L$532,$P373),IF(INDEX(All!$D$2:$D$532,$P373)="Census",INDEX(All!$AC$2:$AC$532,$P373),""))</f>
        <v>0</v>
      </c>
      <c r="M373">
        <f>IF(OR(INDEX(All!$D$2:$D$532,$P373)="Local",INDEX(All!$D$2:$D$532,$P373)="Local / LUPC"),INDEX(All!$M$2:$M$532,$P373),IF(INDEX(All!$D$2:$D$532,$P373)="Census",INDEX(All!$X$2:$X$532,$P373),""))</f>
        <v>5</v>
      </c>
      <c r="N373" t="str">
        <f>IF(OR(INDEX(All!$D$2:$D$532,$P373)="Local",INDEX(All!$D$2:$D$532,$P373)="Local / LUPC"),INDEX(All!$N$2:$N$532,$P373),"")</f>
        <v/>
      </c>
      <c r="O373">
        <f>INDEX(All!$V$2:$V$532,$P373)</f>
        <v>0</v>
      </c>
      <c r="P373">
        <f>MATCH($A373&amp;"|"&amp;$B373,INDEX(All!$A$2:$A$532&amp;"|"&amp;All!$B$2:$B$532,0),0)</f>
        <v>159</v>
      </c>
    </row>
    <row r="374" spans="1:16" x14ac:dyDescent="0.2">
      <c r="A374" t="s">
        <v>246</v>
      </c>
      <c r="B374" t="s">
        <v>64</v>
      </c>
      <c r="C374">
        <f>INDEX(All!$C$2:$C$532,$P374)</f>
        <v>0</v>
      </c>
      <c r="D374" t="str">
        <f>INDEX(All!$D$2:$D$532,$P374)</f>
        <v>Census</v>
      </c>
      <c r="E374" t="str">
        <f>INDEX(All!$E$2:$E$532,$P374)</f>
        <v>No</v>
      </c>
      <c r="F374" s="5">
        <f>INDEX(All!$F$2:$F$532,$P374)</f>
        <v>1383</v>
      </c>
      <c r="G374">
        <f>INDEX(All!$G$2:$G$532,$P374)</f>
        <v>1257</v>
      </c>
      <c r="H374" t="str">
        <f>IF(OR(INDEX(All!$D$2:$D$532,$P374)="Local",INDEX(All!$D$2:$D$532,$P374)="Local / LUPC"),INDEX(All!$H$2:$H$532,$P374),"")</f>
        <v/>
      </c>
      <c r="I374">
        <f>IF(OR(INDEX(All!$D$2:$D$532,$P374)="Local",INDEX(All!$D$2:$D$532,$P374)="Local / LUPC"),INDEX(All!$I$2:$I$532,$P374),IF(INDEX(All!$D$2:$D$532,$P374)="Census",INDEX(All!$Y$2:$Y$532,$P374),""))</f>
        <v>13</v>
      </c>
      <c r="J374">
        <f>IF(OR(INDEX(All!$D$2:$D$532,$P374)="Local",INDEX(All!$D$2:$D$532,$P374)="Local / LUPC"),INDEX(All!$J$2:$J$532,$P374),IF(INDEX(All!$D$2:$D$532,$P374)="Census",INDEX(All!$AA$2:$AA$532,$P374),""))</f>
        <v>2</v>
      </c>
      <c r="K374">
        <f>IF(OR(INDEX(All!$D$2:$D$532,$P374)="Local",INDEX(All!$D$2:$D$532,$P374)="Local / LUPC"),INDEX(All!$K$2:$K$532,$P374),IF(INDEX(All!$D$2:$D$532,$P374)="Census",INDEX(All!$AB$2:$AB$532,$P374),""))</f>
        <v>0</v>
      </c>
      <c r="L374">
        <f>IF(OR(INDEX(All!$D$2:$D$532,$P374)="Local",INDEX(All!$D$2:$D$532,$P374)="Local / LUPC"),INDEX(All!$L$2:$L$532,$P374),IF(INDEX(All!$D$2:$D$532,$P374)="Census",INDEX(All!$AC$2:$AC$532,$P374),""))</f>
        <v>0</v>
      </c>
      <c r="M374">
        <f>IF(OR(INDEX(All!$D$2:$D$532,$P374)="Local",INDEX(All!$D$2:$D$532,$P374)="Local / LUPC"),INDEX(All!$M$2:$M$532,$P374),IF(INDEX(All!$D$2:$D$532,$P374)="Census",INDEX(All!$X$2:$X$532,$P374),""))</f>
        <v>15</v>
      </c>
      <c r="N374" t="str">
        <f>IF(OR(INDEX(All!$D$2:$D$532,$P374)="Local",INDEX(All!$D$2:$D$532,$P374)="Local / LUPC"),INDEX(All!$N$2:$N$532,$P374),"")</f>
        <v/>
      </c>
      <c r="O374">
        <f>INDEX(All!$V$2:$V$532,$P374)</f>
        <v>0</v>
      </c>
      <c r="P374">
        <f>MATCH($A374&amp;"|"&amp;$B374,INDEX(All!$A$2:$A$532&amp;"|"&amp;All!$B$2:$B$532,0),0)</f>
        <v>161</v>
      </c>
    </row>
    <row r="375" spans="1:16" x14ac:dyDescent="0.2">
      <c r="A375" t="s">
        <v>100</v>
      </c>
      <c r="B375" t="s">
        <v>74</v>
      </c>
      <c r="C375">
        <f>INDEX(All!$C$2:$C$532,$P375)</f>
        <v>0</v>
      </c>
      <c r="D375" t="str">
        <f>INDEX(All!$D$2:$D$532,$P375)</f>
        <v>Census</v>
      </c>
      <c r="E375" t="str">
        <f>INDEX(All!$E$2:$E$532,$P375)</f>
        <v>No</v>
      </c>
      <c r="F375" s="5">
        <f>INDEX(All!$F$2:$F$532,$P375)</f>
        <v>1628</v>
      </c>
      <c r="G375">
        <f>INDEX(All!$G$2:$G$532,$P375)</f>
        <v>1653</v>
      </c>
      <c r="H375" t="str">
        <f>IF(OR(INDEX(All!$D$2:$D$532,$P375)="Local",INDEX(All!$D$2:$D$532,$P375)="Local / LUPC"),INDEX(All!$H$2:$H$532,$P375),"")</f>
        <v/>
      </c>
      <c r="I375">
        <f>IF(OR(INDEX(All!$D$2:$D$532,$P375)="Local",INDEX(All!$D$2:$D$532,$P375)="Local / LUPC"),INDEX(All!$I$2:$I$532,$P375),IF(INDEX(All!$D$2:$D$532,$P375)="Census",INDEX(All!$Y$2:$Y$532,$P375),""))</f>
        <v>10</v>
      </c>
      <c r="J375">
        <f>IF(OR(INDEX(All!$D$2:$D$532,$P375)="Local",INDEX(All!$D$2:$D$532,$P375)="Local / LUPC"),INDEX(All!$J$2:$J$532,$P375),IF(INDEX(All!$D$2:$D$532,$P375)="Census",INDEX(All!$AA$2:$AA$532,$P375),""))</f>
        <v>2</v>
      </c>
      <c r="K375">
        <f>IF(OR(INDEX(All!$D$2:$D$532,$P375)="Local",INDEX(All!$D$2:$D$532,$P375)="Local / LUPC"),INDEX(All!$K$2:$K$532,$P375),IF(INDEX(All!$D$2:$D$532,$P375)="Census",INDEX(All!$AB$2:$AB$532,$P375),""))</f>
        <v>0</v>
      </c>
      <c r="L375">
        <f>IF(OR(INDEX(All!$D$2:$D$532,$P375)="Local",INDEX(All!$D$2:$D$532,$P375)="Local / LUPC"),INDEX(All!$L$2:$L$532,$P375),IF(INDEX(All!$D$2:$D$532,$P375)="Census",INDEX(All!$AC$2:$AC$532,$P375),""))</f>
        <v>0</v>
      </c>
      <c r="M375">
        <f>IF(OR(INDEX(All!$D$2:$D$532,$P375)="Local",INDEX(All!$D$2:$D$532,$P375)="Local / LUPC"),INDEX(All!$M$2:$M$532,$P375),IF(INDEX(All!$D$2:$D$532,$P375)="Census",INDEX(All!$X$2:$X$532,$P375),""))</f>
        <v>12</v>
      </c>
      <c r="N375" t="str">
        <f>IF(OR(INDEX(All!$D$2:$D$532,$P375)="Local",INDEX(All!$D$2:$D$532,$P375)="Local / LUPC"),INDEX(All!$N$2:$N$532,$P375),"")</f>
        <v/>
      </c>
      <c r="O375">
        <f>INDEX(All!$V$2:$V$532,$P375)</f>
        <v>0</v>
      </c>
      <c r="P375">
        <f>MATCH($A375&amp;"|"&amp;$B375,INDEX(All!$A$2:$A$532&amp;"|"&amp;All!$B$2:$B$532,0),0)</f>
        <v>165</v>
      </c>
    </row>
    <row r="376" spans="1:16" x14ac:dyDescent="0.2">
      <c r="A376" t="s">
        <v>250</v>
      </c>
      <c r="B376" t="s">
        <v>116</v>
      </c>
      <c r="C376">
        <f>INDEX(All!$C$2:$C$532,$P376)</f>
        <v>0</v>
      </c>
      <c r="D376" t="str">
        <f>INDEX(All!$D$2:$D$532,$P376)</f>
        <v>Census</v>
      </c>
      <c r="E376" t="str">
        <f>INDEX(All!$E$2:$E$532,$P376)</f>
        <v>No</v>
      </c>
      <c r="F376" s="5">
        <f>INDEX(All!$F$2:$F$532,$P376)</f>
        <v>670</v>
      </c>
      <c r="G376">
        <f>INDEX(All!$G$2:$G$532,$P376)</f>
        <v>734</v>
      </c>
      <c r="H376" t="str">
        <f>IF(OR(INDEX(All!$D$2:$D$532,$P376)="Local",INDEX(All!$D$2:$D$532,$P376)="Local / LUPC"),INDEX(All!$H$2:$H$532,$P376),"")</f>
        <v/>
      </c>
      <c r="I376">
        <f>IF(OR(INDEX(All!$D$2:$D$532,$P376)="Local",INDEX(All!$D$2:$D$532,$P376)="Local / LUPC"),INDEX(All!$I$2:$I$532,$P376),IF(INDEX(All!$D$2:$D$532,$P376)="Census",INDEX(All!$Y$2:$Y$532,$P376),""))</f>
        <v>7</v>
      </c>
      <c r="J376">
        <f>IF(OR(INDEX(All!$D$2:$D$532,$P376)="Local",INDEX(All!$D$2:$D$532,$P376)="Local / LUPC"),INDEX(All!$J$2:$J$532,$P376),IF(INDEX(All!$D$2:$D$532,$P376)="Census",INDEX(All!$AA$2:$AA$532,$P376),""))</f>
        <v>0</v>
      </c>
      <c r="K376">
        <f>IF(OR(INDEX(All!$D$2:$D$532,$P376)="Local",INDEX(All!$D$2:$D$532,$P376)="Local / LUPC"),INDEX(All!$K$2:$K$532,$P376),IF(INDEX(All!$D$2:$D$532,$P376)="Census",INDEX(All!$AB$2:$AB$532,$P376),""))</f>
        <v>0</v>
      </c>
      <c r="L376">
        <f>IF(OR(INDEX(All!$D$2:$D$532,$P376)="Local",INDEX(All!$D$2:$D$532,$P376)="Local / LUPC"),INDEX(All!$L$2:$L$532,$P376),IF(INDEX(All!$D$2:$D$532,$P376)="Census",INDEX(All!$AC$2:$AC$532,$P376),""))</f>
        <v>0</v>
      </c>
      <c r="M376">
        <f>IF(OR(INDEX(All!$D$2:$D$532,$P376)="Local",INDEX(All!$D$2:$D$532,$P376)="Local / LUPC"),INDEX(All!$M$2:$M$532,$P376),IF(INDEX(All!$D$2:$D$532,$P376)="Census",INDEX(All!$X$2:$X$532,$P376),""))</f>
        <v>7</v>
      </c>
      <c r="N376" t="str">
        <f>IF(OR(INDEX(All!$D$2:$D$532,$P376)="Local",INDEX(All!$D$2:$D$532,$P376)="Local / LUPC"),INDEX(All!$N$2:$N$532,$P376),"")</f>
        <v/>
      </c>
      <c r="O376">
        <f>INDEX(All!$V$2:$V$532,$P376)</f>
        <v>0</v>
      </c>
      <c r="P376">
        <f>MATCH($A376&amp;"|"&amp;$B376,INDEX(All!$A$2:$A$532&amp;"|"&amp;All!$B$2:$B$532,0),0)</f>
        <v>166</v>
      </c>
    </row>
    <row r="377" spans="1:16" x14ac:dyDescent="0.2">
      <c r="A377" t="s">
        <v>252</v>
      </c>
      <c r="B377" t="s">
        <v>74</v>
      </c>
      <c r="C377">
        <f>INDEX(All!$C$2:$C$532,$P377)</f>
        <v>0</v>
      </c>
      <c r="D377" t="str">
        <f>INDEX(All!$D$2:$D$532,$P377)</f>
        <v>Census</v>
      </c>
      <c r="E377" t="str">
        <f>INDEX(All!$E$2:$E$532,$P377)</f>
        <v>No</v>
      </c>
      <c r="F377" s="5">
        <f>INDEX(All!$F$2:$F$532,$P377)</f>
        <v>30</v>
      </c>
      <c r="G377">
        <f>INDEX(All!$G$2:$G$532,$P377)</f>
        <v>31</v>
      </c>
      <c r="H377" t="str">
        <f>IF(OR(INDEX(All!$D$2:$D$532,$P377)="Local",INDEX(All!$D$2:$D$532,$P377)="Local / LUPC"),INDEX(All!$H$2:$H$532,$P377),"")</f>
        <v/>
      </c>
      <c r="I377">
        <f>IF(OR(INDEX(All!$D$2:$D$532,$P377)="Local",INDEX(All!$D$2:$D$532,$P377)="Local / LUPC"),INDEX(All!$I$2:$I$532,$P377),IF(INDEX(All!$D$2:$D$532,$P377)="Census",INDEX(All!$Y$2:$Y$532,$P377),""))</f>
        <v>0</v>
      </c>
      <c r="J377">
        <f>IF(OR(INDEX(All!$D$2:$D$532,$P377)="Local",INDEX(All!$D$2:$D$532,$P377)="Local / LUPC"),INDEX(All!$J$2:$J$532,$P377),IF(INDEX(All!$D$2:$D$532,$P377)="Census",INDEX(All!$AA$2:$AA$532,$P377),""))</f>
        <v>0</v>
      </c>
      <c r="K377">
        <f>IF(OR(INDEX(All!$D$2:$D$532,$P377)="Local",INDEX(All!$D$2:$D$532,$P377)="Local / LUPC"),INDEX(All!$K$2:$K$532,$P377),IF(INDEX(All!$D$2:$D$532,$P377)="Census",INDEX(All!$AB$2:$AB$532,$P377),""))</f>
        <v>0</v>
      </c>
      <c r="L377">
        <f>IF(OR(INDEX(All!$D$2:$D$532,$P377)="Local",INDEX(All!$D$2:$D$532,$P377)="Local / LUPC"),INDEX(All!$L$2:$L$532,$P377),IF(INDEX(All!$D$2:$D$532,$P377)="Census",INDEX(All!$AC$2:$AC$532,$P377),""))</f>
        <v>0</v>
      </c>
      <c r="M377">
        <f>IF(OR(INDEX(All!$D$2:$D$532,$P377)="Local",INDEX(All!$D$2:$D$532,$P377)="Local / LUPC"),INDEX(All!$M$2:$M$532,$P377),IF(INDEX(All!$D$2:$D$532,$P377)="Census",INDEX(All!$X$2:$X$532,$P377),""))</f>
        <v>0</v>
      </c>
      <c r="N377" t="str">
        <f>IF(OR(INDEX(All!$D$2:$D$532,$P377)="Local",INDEX(All!$D$2:$D$532,$P377)="Local / LUPC"),INDEX(All!$N$2:$N$532,$P377),"")</f>
        <v/>
      </c>
      <c r="O377">
        <f>INDEX(All!$V$2:$V$532,$P377)</f>
        <v>0</v>
      </c>
      <c r="P377">
        <f>MATCH($A377&amp;"|"&amp;$B377,INDEX(All!$A$2:$A$532&amp;"|"&amp;All!$B$2:$B$532,0),0)</f>
        <v>168</v>
      </c>
    </row>
    <row r="378" spans="1:16" x14ac:dyDescent="0.2">
      <c r="A378" t="s">
        <v>253</v>
      </c>
      <c r="B378" t="s">
        <v>68</v>
      </c>
      <c r="C378">
        <f>INDEX(All!$C$2:$C$532,$P378)</f>
        <v>0</v>
      </c>
      <c r="D378" t="str">
        <f>INDEX(All!$D$2:$D$532,$P378)</f>
        <v>Census</v>
      </c>
      <c r="E378" t="str">
        <f>INDEX(All!$E$2:$E$532,$P378)</f>
        <v>No</v>
      </c>
      <c r="F378" s="5">
        <f>INDEX(All!$F$2:$F$532,$P378)</f>
        <v>971</v>
      </c>
      <c r="G378">
        <f>INDEX(All!$G$2:$G$532,$P378)</f>
        <v>1030</v>
      </c>
      <c r="H378" t="str">
        <f>IF(OR(INDEX(All!$D$2:$D$532,$P378)="Local",INDEX(All!$D$2:$D$532,$P378)="Local / LUPC"),INDEX(All!$H$2:$H$532,$P378),"")</f>
        <v/>
      </c>
      <c r="I378">
        <f>IF(OR(INDEX(All!$D$2:$D$532,$P378)="Local",INDEX(All!$D$2:$D$532,$P378)="Local / LUPC"),INDEX(All!$I$2:$I$532,$P378),IF(INDEX(All!$D$2:$D$532,$P378)="Census",INDEX(All!$Y$2:$Y$532,$P378),""))</f>
        <v>0</v>
      </c>
      <c r="J378">
        <f>IF(OR(INDEX(All!$D$2:$D$532,$P378)="Local",INDEX(All!$D$2:$D$532,$P378)="Local / LUPC"),INDEX(All!$J$2:$J$532,$P378),IF(INDEX(All!$D$2:$D$532,$P378)="Census",INDEX(All!$AA$2:$AA$532,$P378),""))</f>
        <v>0</v>
      </c>
      <c r="K378">
        <f>IF(OR(INDEX(All!$D$2:$D$532,$P378)="Local",INDEX(All!$D$2:$D$532,$P378)="Local / LUPC"),INDEX(All!$K$2:$K$532,$P378),IF(INDEX(All!$D$2:$D$532,$P378)="Census",INDEX(All!$AB$2:$AB$532,$P378),""))</f>
        <v>0</v>
      </c>
      <c r="L378">
        <f>IF(OR(INDEX(All!$D$2:$D$532,$P378)="Local",INDEX(All!$D$2:$D$532,$P378)="Local / LUPC"),INDEX(All!$L$2:$L$532,$P378),IF(INDEX(All!$D$2:$D$532,$P378)="Census",INDEX(All!$AC$2:$AC$532,$P378),""))</f>
        <v>0</v>
      </c>
      <c r="M378">
        <f>IF(OR(INDEX(All!$D$2:$D$532,$P378)="Local",INDEX(All!$D$2:$D$532,$P378)="Local / LUPC"),INDEX(All!$M$2:$M$532,$P378),IF(INDEX(All!$D$2:$D$532,$P378)="Census",INDEX(All!$X$2:$X$532,$P378),""))</f>
        <v>0</v>
      </c>
      <c r="N378" t="str">
        <f>IF(OR(INDEX(All!$D$2:$D$532,$P378)="Local",INDEX(All!$D$2:$D$532,$P378)="Local / LUPC"),INDEX(All!$N$2:$N$532,$P378),"")</f>
        <v/>
      </c>
      <c r="O378">
        <f>INDEX(All!$V$2:$V$532,$P378)</f>
        <v>0</v>
      </c>
      <c r="P378">
        <f>MATCH($A378&amp;"|"&amp;$B378,INDEX(All!$A$2:$A$532&amp;"|"&amp;All!$B$2:$B$532,0),0)</f>
        <v>169</v>
      </c>
    </row>
    <row r="379" spans="1:16" x14ac:dyDescent="0.2">
      <c r="A379" t="s">
        <v>255</v>
      </c>
      <c r="B379" t="s">
        <v>104</v>
      </c>
      <c r="C379">
        <f>INDEX(All!$C$2:$C$532,$P379)</f>
        <v>0</v>
      </c>
      <c r="D379" t="str">
        <f>INDEX(All!$D$2:$D$532,$P379)</f>
        <v>Census</v>
      </c>
      <c r="E379" t="str">
        <f>INDEX(All!$E$2:$E$532,$P379)</f>
        <v>No</v>
      </c>
      <c r="F379" s="5">
        <f>INDEX(All!$F$2:$F$532,$P379)</f>
        <v>34</v>
      </c>
      <c r="G379">
        <f>INDEX(All!$G$2:$G$532,$P379)</f>
        <v>25</v>
      </c>
      <c r="H379" t="str">
        <f>IF(OR(INDEX(All!$D$2:$D$532,$P379)="Local",INDEX(All!$D$2:$D$532,$P379)="Local / LUPC"),INDEX(All!$H$2:$H$532,$P379),"")</f>
        <v/>
      </c>
      <c r="I379">
        <f>IF(OR(INDEX(All!$D$2:$D$532,$P379)="Local",INDEX(All!$D$2:$D$532,$P379)="Local / LUPC"),INDEX(All!$I$2:$I$532,$P379),IF(INDEX(All!$D$2:$D$532,$P379)="Census",INDEX(All!$Y$2:$Y$532,$P379),""))</f>
        <v>11</v>
      </c>
      <c r="J379">
        <f>IF(OR(INDEX(All!$D$2:$D$532,$P379)="Local",INDEX(All!$D$2:$D$532,$P379)="Local / LUPC"),INDEX(All!$J$2:$J$532,$P379),IF(INDEX(All!$D$2:$D$532,$P379)="Census",INDEX(All!$AA$2:$AA$532,$P379),""))</f>
        <v>0</v>
      </c>
      <c r="K379">
        <f>IF(OR(INDEX(All!$D$2:$D$532,$P379)="Local",INDEX(All!$D$2:$D$532,$P379)="Local / LUPC"),INDEX(All!$K$2:$K$532,$P379),IF(INDEX(All!$D$2:$D$532,$P379)="Census",INDEX(All!$AB$2:$AB$532,$P379),""))</f>
        <v>0</v>
      </c>
      <c r="L379">
        <f>IF(OR(INDEX(All!$D$2:$D$532,$P379)="Local",INDEX(All!$D$2:$D$532,$P379)="Local / LUPC"),INDEX(All!$L$2:$L$532,$P379),IF(INDEX(All!$D$2:$D$532,$P379)="Census",INDEX(All!$AC$2:$AC$532,$P379),""))</f>
        <v>0</v>
      </c>
      <c r="M379">
        <f>IF(OR(INDEX(All!$D$2:$D$532,$P379)="Local",INDEX(All!$D$2:$D$532,$P379)="Local / LUPC"),INDEX(All!$M$2:$M$532,$P379),IF(INDEX(All!$D$2:$D$532,$P379)="Census",INDEX(All!$X$2:$X$532,$P379),""))</f>
        <v>11</v>
      </c>
      <c r="N379" t="str">
        <f>IF(OR(INDEX(All!$D$2:$D$532,$P379)="Local",INDEX(All!$D$2:$D$532,$P379)="Local / LUPC"),INDEX(All!$N$2:$N$532,$P379),"")</f>
        <v/>
      </c>
      <c r="O379">
        <f>INDEX(All!$V$2:$V$532,$P379)</f>
        <v>0</v>
      </c>
      <c r="P379">
        <f>MATCH($A379&amp;"|"&amp;$B379,INDEX(All!$A$2:$A$532&amp;"|"&amp;All!$B$2:$B$532,0),0)</f>
        <v>171</v>
      </c>
    </row>
    <row r="380" spans="1:16" x14ac:dyDescent="0.2">
      <c r="A380" t="s">
        <v>261</v>
      </c>
      <c r="B380" t="s">
        <v>77</v>
      </c>
      <c r="C380">
        <f>INDEX(All!$C$2:$C$532,$P380)</f>
        <v>0</v>
      </c>
      <c r="D380" t="str">
        <f>INDEX(All!$D$2:$D$532,$P380)</f>
        <v>Census</v>
      </c>
      <c r="E380" t="str">
        <f>INDEX(All!$E$2:$E$532,$P380)</f>
        <v>No</v>
      </c>
      <c r="F380" s="5">
        <f>INDEX(All!$F$2:$F$532,$P380)</f>
        <v>187</v>
      </c>
      <c r="G380">
        <f>INDEX(All!$G$2:$G$532,$P380)</f>
        <v>200</v>
      </c>
      <c r="H380" t="str">
        <f>IF(OR(INDEX(All!$D$2:$D$532,$P380)="Local",INDEX(All!$D$2:$D$532,$P380)="Local / LUPC"),INDEX(All!$H$2:$H$532,$P380),"")</f>
        <v/>
      </c>
      <c r="I380">
        <f>IF(OR(INDEX(All!$D$2:$D$532,$P380)="Local",INDEX(All!$D$2:$D$532,$P380)="Local / LUPC"),INDEX(All!$I$2:$I$532,$P380),IF(INDEX(All!$D$2:$D$532,$P380)="Census",INDEX(All!$Y$2:$Y$532,$P380),""))</f>
        <v>0</v>
      </c>
      <c r="J380">
        <f>IF(OR(INDEX(All!$D$2:$D$532,$P380)="Local",INDEX(All!$D$2:$D$532,$P380)="Local / LUPC"),INDEX(All!$J$2:$J$532,$P380),IF(INDEX(All!$D$2:$D$532,$P380)="Census",INDEX(All!$AA$2:$AA$532,$P380),""))</f>
        <v>0</v>
      </c>
      <c r="K380">
        <f>IF(OR(INDEX(All!$D$2:$D$532,$P380)="Local",INDEX(All!$D$2:$D$532,$P380)="Local / LUPC"),INDEX(All!$K$2:$K$532,$P380),IF(INDEX(All!$D$2:$D$532,$P380)="Census",INDEX(All!$AB$2:$AB$532,$P380),""))</f>
        <v>0</v>
      </c>
      <c r="L380">
        <f>IF(OR(INDEX(All!$D$2:$D$532,$P380)="Local",INDEX(All!$D$2:$D$532,$P380)="Local / LUPC"),INDEX(All!$L$2:$L$532,$P380),IF(INDEX(All!$D$2:$D$532,$P380)="Census",INDEX(All!$AC$2:$AC$532,$P380),""))</f>
        <v>0</v>
      </c>
      <c r="M380">
        <f>IF(OR(INDEX(All!$D$2:$D$532,$P380)="Local",INDEX(All!$D$2:$D$532,$P380)="Local / LUPC"),INDEX(All!$M$2:$M$532,$P380),IF(INDEX(All!$D$2:$D$532,$P380)="Census",INDEX(All!$X$2:$X$532,$P380),""))</f>
        <v>0</v>
      </c>
      <c r="N380" t="str">
        <f>IF(OR(INDEX(All!$D$2:$D$532,$P380)="Local",INDEX(All!$D$2:$D$532,$P380)="Local / LUPC"),INDEX(All!$N$2:$N$532,$P380),"")</f>
        <v/>
      </c>
      <c r="O380">
        <f>INDEX(All!$V$2:$V$532,$P380)</f>
        <v>0</v>
      </c>
      <c r="P380">
        <f>MATCH($A380&amp;"|"&amp;$B380,INDEX(All!$A$2:$A$532&amp;"|"&amp;All!$B$2:$B$532,0),0)</f>
        <v>177</v>
      </c>
    </row>
    <row r="381" spans="1:16" x14ac:dyDescent="0.2">
      <c r="A381" t="s">
        <v>262</v>
      </c>
      <c r="B381" t="s">
        <v>72</v>
      </c>
      <c r="C381">
        <f>INDEX(All!$C$2:$C$532,$P381)</f>
        <v>0</v>
      </c>
      <c r="D381" t="str">
        <f>INDEX(All!$D$2:$D$532,$P381)</f>
        <v>Census</v>
      </c>
      <c r="E381" t="str">
        <f>INDEX(All!$E$2:$E$532,$P381)</f>
        <v>Yes</v>
      </c>
      <c r="F381" s="5">
        <f>INDEX(All!$F$2:$F$532,$P381)</f>
        <v>4737</v>
      </c>
      <c r="G381">
        <f>INDEX(All!$G$2:$G$532,$P381)</f>
        <v>4816</v>
      </c>
      <c r="H381" t="str">
        <f>IF(OR(INDEX(All!$D$2:$D$532,$P381)="Local",INDEX(All!$D$2:$D$532,$P381)="Local / LUPC"),INDEX(All!$H$2:$H$532,$P381),"")</f>
        <v/>
      </c>
      <c r="I381">
        <f>IF(OR(INDEX(All!$D$2:$D$532,$P381)="Local",INDEX(All!$D$2:$D$532,$P381)="Local / LUPC"),INDEX(All!$I$2:$I$532,$P381),IF(INDEX(All!$D$2:$D$532,$P381)="Census",INDEX(All!$Y$2:$Y$532,$P381),""))</f>
        <v>9</v>
      </c>
      <c r="J381">
        <f>IF(OR(INDEX(All!$D$2:$D$532,$P381)="Local",INDEX(All!$D$2:$D$532,$P381)="Local / LUPC"),INDEX(All!$J$2:$J$532,$P381),IF(INDEX(All!$D$2:$D$532,$P381)="Census",INDEX(All!$AA$2:$AA$532,$P381),""))</f>
        <v>12</v>
      </c>
      <c r="K381">
        <f>IF(OR(INDEX(All!$D$2:$D$532,$P381)="Local",INDEX(All!$D$2:$D$532,$P381)="Local / LUPC"),INDEX(All!$K$2:$K$532,$P381),IF(INDEX(All!$D$2:$D$532,$P381)="Census",INDEX(All!$AB$2:$AB$532,$P381),""))</f>
        <v>0</v>
      </c>
      <c r="L381">
        <f>IF(OR(INDEX(All!$D$2:$D$532,$P381)="Local",INDEX(All!$D$2:$D$532,$P381)="Local / LUPC"),INDEX(All!$L$2:$L$532,$P381),IF(INDEX(All!$D$2:$D$532,$P381)="Census",INDEX(All!$AC$2:$AC$532,$P381),""))</f>
        <v>0</v>
      </c>
      <c r="M381">
        <f>IF(OR(INDEX(All!$D$2:$D$532,$P381)="Local",INDEX(All!$D$2:$D$532,$P381)="Local / LUPC"),INDEX(All!$M$2:$M$532,$P381),IF(INDEX(All!$D$2:$D$532,$P381)="Census",INDEX(All!$X$2:$X$532,$P381),""))</f>
        <v>21</v>
      </c>
      <c r="N381" t="str">
        <f>IF(OR(INDEX(All!$D$2:$D$532,$P381)="Local",INDEX(All!$D$2:$D$532,$P381)="Local / LUPC"),INDEX(All!$N$2:$N$532,$P381),"")</f>
        <v/>
      </c>
      <c r="O381">
        <f>INDEX(All!$V$2:$V$532,$P381)</f>
        <v>0</v>
      </c>
      <c r="P381">
        <f>MATCH($A381&amp;"|"&amp;$B381,INDEX(All!$A$2:$A$532&amp;"|"&amp;All!$B$2:$B$532,0),0)</f>
        <v>178</v>
      </c>
    </row>
    <row r="382" spans="1:16" x14ac:dyDescent="0.2">
      <c r="A382" t="s">
        <v>265</v>
      </c>
      <c r="B382" t="s">
        <v>74</v>
      </c>
      <c r="C382">
        <f>INDEX(All!$C$2:$C$532,$P382)</f>
        <v>0</v>
      </c>
      <c r="D382" t="str">
        <f>INDEX(All!$D$2:$D$532,$P382)</f>
        <v>Census</v>
      </c>
      <c r="E382" t="str">
        <f>INDEX(All!$E$2:$E$532,$P382)</f>
        <v>No</v>
      </c>
      <c r="F382" s="5">
        <f>INDEX(All!$F$2:$F$532,$P382)</f>
        <v>1615</v>
      </c>
      <c r="G382">
        <f>INDEX(All!$G$2:$G$532,$P382)</f>
        <v>1762</v>
      </c>
      <c r="H382" t="str">
        <f>IF(OR(INDEX(All!$D$2:$D$532,$P382)="Local",INDEX(All!$D$2:$D$532,$P382)="Local / LUPC"),INDEX(All!$H$2:$H$532,$P382),"")</f>
        <v/>
      </c>
      <c r="I382">
        <f>IF(OR(INDEX(All!$D$2:$D$532,$P382)="Local",INDEX(All!$D$2:$D$532,$P382)="Local / LUPC"),INDEX(All!$I$2:$I$532,$P382),IF(INDEX(All!$D$2:$D$532,$P382)="Census",INDEX(All!$Y$2:$Y$532,$P382),""))</f>
        <v>17</v>
      </c>
      <c r="J382">
        <f>IF(OR(INDEX(All!$D$2:$D$532,$P382)="Local",INDEX(All!$D$2:$D$532,$P382)="Local / LUPC"),INDEX(All!$J$2:$J$532,$P382),IF(INDEX(All!$D$2:$D$532,$P382)="Census",INDEX(All!$AA$2:$AA$532,$P382),""))</f>
        <v>0</v>
      </c>
      <c r="K382">
        <f>IF(OR(INDEX(All!$D$2:$D$532,$P382)="Local",INDEX(All!$D$2:$D$532,$P382)="Local / LUPC"),INDEX(All!$K$2:$K$532,$P382),IF(INDEX(All!$D$2:$D$532,$P382)="Census",INDEX(All!$AB$2:$AB$532,$P382),""))</f>
        <v>4</v>
      </c>
      <c r="L382">
        <f>IF(OR(INDEX(All!$D$2:$D$532,$P382)="Local",INDEX(All!$D$2:$D$532,$P382)="Local / LUPC"),INDEX(All!$L$2:$L$532,$P382),IF(INDEX(All!$D$2:$D$532,$P382)="Census",INDEX(All!$AC$2:$AC$532,$P382),""))</f>
        <v>6</v>
      </c>
      <c r="M382">
        <f>IF(OR(INDEX(All!$D$2:$D$532,$P382)="Local",INDEX(All!$D$2:$D$532,$P382)="Local / LUPC"),INDEX(All!$M$2:$M$532,$P382),IF(INDEX(All!$D$2:$D$532,$P382)="Census",INDEX(All!$X$2:$X$532,$P382),""))</f>
        <v>27</v>
      </c>
      <c r="N382" t="str">
        <f>IF(OR(INDEX(All!$D$2:$D$532,$P382)="Local",INDEX(All!$D$2:$D$532,$P382)="Local / LUPC"),INDEX(All!$N$2:$N$532,$P382),"")</f>
        <v/>
      </c>
      <c r="O382">
        <f>INDEX(All!$V$2:$V$532,$P382)</f>
        <v>0</v>
      </c>
      <c r="P382">
        <f>MATCH($A382&amp;"|"&amp;$B382,INDEX(All!$A$2:$A$532&amp;"|"&amp;All!$B$2:$B$532,0),0)</f>
        <v>181</v>
      </c>
    </row>
    <row r="383" spans="1:16" x14ac:dyDescent="0.2">
      <c r="A383" t="s">
        <v>269</v>
      </c>
      <c r="B383" t="s">
        <v>74</v>
      </c>
      <c r="C383">
        <f>INDEX(All!$C$2:$C$532,$P383)</f>
        <v>0</v>
      </c>
      <c r="D383" t="str">
        <f>INDEX(All!$D$2:$D$532,$P383)</f>
        <v>Census</v>
      </c>
      <c r="E383" t="str">
        <f>INDEX(All!$E$2:$E$532,$P383)</f>
        <v>No</v>
      </c>
      <c r="F383" s="5">
        <f>INDEX(All!$F$2:$F$532,$P383)</f>
        <v>42</v>
      </c>
      <c r="G383">
        <f>INDEX(All!$G$2:$G$532,$P383)</f>
        <v>62</v>
      </c>
      <c r="H383" t="str">
        <f>IF(OR(INDEX(All!$D$2:$D$532,$P383)="Local",INDEX(All!$D$2:$D$532,$P383)="Local / LUPC"),INDEX(All!$H$2:$H$532,$P383),"")</f>
        <v/>
      </c>
      <c r="I383">
        <f>IF(OR(INDEX(All!$D$2:$D$532,$P383)="Local",INDEX(All!$D$2:$D$532,$P383)="Local / LUPC"),INDEX(All!$I$2:$I$532,$P383),IF(INDEX(All!$D$2:$D$532,$P383)="Census",INDEX(All!$Y$2:$Y$532,$P383),""))</f>
        <v>0</v>
      </c>
      <c r="J383">
        <f>IF(OR(INDEX(All!$D$2:$D$532,$P383)="Local",INDEX(All!$D$2:$D$532,$P383)="Local / LUPC"),INDEX(All!$J$2:$J$532,$P383),IF(INDEX(All!$D$2:$D$532,$P383)="Census",INDEX(All!$AA$2:$AA$532,$P383),""))</f>
        <v>0</v>
      </c>
      <c r="K383">
        <f>IF(OR(INDEX(All!$D$2:$D$532,$P383)="Local",INDEX(All!$D$2:$D$532,$P383)="Local / LUPC"),INDEX(All!$K$2:$K$532,$P383),IF(INDEX(All!$D$2:$D$532,$P383)="Census",INDEX(All!$AB$2:$AB$532,$P383),""))</f>
        <v>0</v>
      </c>
      <c r="L383">
        <f>IF(OR(INDEX(All!$D$2:$D$532,$P383)="Local",INDEX(All!$D$2:$D$532,$P383)="Local / LUPC"),INDEX(All!$L$2:$L$532,$P383),IF(INDEX(All!$D$2:$D$532,$P383)="Census",INDEX(All!$AC$2:$AC$532,$P383),""))</f>
        <v>0</v>
      </c>
      <c r="M383">
        <f>IF(OR(INDEX(All!$D$2:$D$532,$P383)="Local",INDEX(All!$D$2:$D$532,$P383)="Local / LUPC"),INDEX(All!$M$2:$M$532,$P383),IF(INDEX(All!$D$2:$D$532,$P383)="Census",INDEX(All!$X$2:$X$532,$P383),""))</f>
        <v>0</v>
      </c>
      <c r="N383" t="str">
        <f>IF(OR(INDEX(All!$D$2:$D$532,$P383)="Local",INDEX(All!$D$2:$D$532,$P383)="Local / LUPC"),INDEX(All!$N$2:$N$532,$P383),"")</f>
        <v/>
      </c>
      <c r="O383">
        <f>INDEX(All!$V$2:$V$532,$P383)</f>
        <v>0</v>
      </c>
      <c r="P383">
        <f>MATCH($A383&amp;"|"&amp;$B383,INDEX(All!$A$2:$A$532&amp;"|"&amp;All!$B$2:$B$532,0),0)</f>
        <v>185</v>
      </c>
    </row>
    <row r="384" spans="1:16" x14ac:dyDescent="0.2">
      <c r="A384" t="s">
        <v>270</v>
      </c>
      <c r="B384" t="s">
        <v>72</v>
      </c>
      <c r="C384">
        <f>INDEX(All!$C$2:$C$532,$P384)</f>
        <v>0</v>
      </c>
      <c r="D384" t="str">
        <f>INDEX(All!$D$2:$D$532,$P384)</f>
        <v>Census</v>
      </c>
      <c r="E384" t="str">
        <f>INDEX(All!$E$2:$E$532,$P384)</f>
        <v>No</v>
      </c>
      <c r="F384" s="5">
        <f>INDEX(All!$F$2:$F$532,$P384)</f>
        <v>1378</v>
      </c>
      <c r="G384">
        <f>INDEX(All!$G$2:$G$532,$P384)</f>
        <v>1519</v>
      </c>
      <c r="H384" t="str">
        <f>IF(OR(INDEX(All!$D$2:$D$532,$P384)="Local",INDEX(All!$D$2:$D$532,$P384)="Local / LUPC"),INDEX(All!$H$2:$H$532,$P384),"")</f>
        <v/>
      </c>
      <c r="I384">
        <f>IF(OR(INDEX(All!$D$2:$D$532,$P384)="Local",INDEX(All!$D$2:$D$532,$P384)="Local / LUPC"),INDEX(All!$I$2:$I$532,$P384),IF(INDEX(All!$D$2:$D$532,$P384)="Census",INDEX(All!$Y$2:$Y$532,$P384),""))</f>
        <v>6</v>
      </c>
      <c r="J384">
        <f>IF(OR(INDEX(All!$D$2:$D$532,$P384)="Local",INDEX(All!$D$2:$D$532,$P384)="Local / LUPC"),INDEX(All!$J$2:$J$532,$P384),IF(INDEX(All!$D$2:$D$532,$P384)="Census",INDEX(All!$AA$2:$AA$532,$P384),""))</f>
        <v>0</v>
      </c>
      <c r="K384">
        <f>IF(OR(INDEX(All!$D$2:$D$532,$P384)="Local",INDEX(All!$D$2:$D$532,$P384)="Local / LUPC"),INDEX(All!$K$2:$K$532,$P384),IF(INDEX(All!$D$2:$D$532,$P384)="Census",INDEX(All!$AB$2:$AB$532,$P384),""))</f>
        <v>0</v>
      </c>
      <c r="L384">
        <f>IF(OR(INDEX(All!$D$2:$D$532,$P384)="Local",INDEX(All!$D$2:$D$532,$P384)="Local / LUPC"),INDEX(All!$L$2:$L$532,$P384),IF(INDEX(All!$D$2:$D$532,$P384)="Census",INDEX(All!$AC$2:$AC$532,$P384),""))</f>
        <v>0</v>
      </c>
      <c r="M384">
        <f>IF(OR(INDEX(All!$D$2:$D$532,$P384)="Local",INDEX(All!$D$2:$D$532,$P384)="Local / LUPC"),INDEX(All!$M$2:$M$532,$P384),IF(INDEX(All!$D$2:$D$532,$P384)="Census",INDEX(All!$X$2:$X$532,$P384),""))</f>
        <v>6</v>
      </c>
      <c r="N384" t="str">
        <f>IF(OR(INDEX(All!$D$2:$D$532,$P384)="Local",INDEX(All!$D$2:$D$532,$P384)="Local / LUPC"),INDEX(All!$N$2:$N$532,$P384),"")</f>
        <v/>
      </c>
      <c r="O384">
        <f>INDEX(All!$V$2:$V$532,$P384)</f>
        <v>0</v>
      </c>
      <c r="P384">
        <f>MATCH($A384&amp;"|"&amp;$B384,INDEX(All!$A$2:$A$532&amp;"|"&amp;All!$B$2:$B$532,0),0)</f>
        <v>186</v>
      </c>
    </row>
    <row r="385" spans="1:16" x14ac:dyDescent="0.2">
      <c r="A385" t="s">
        <v>272</v>
      </c>
      <c r="B385" t="s">
        <v>55</v>
      </c>
      <c r="C385">
        <f>INDEX(All!$C$2:$C$532,$P385)</f>
        <v>0</v>
      </c>
      <c r="D385" t="str">
        <f>INDEX(All!$D$2:$D$532,$P385)</f>
        <v>Census</v>
      </c>
      <c r="E385" t="str">
        <f>INDEX(All!$E$2:$E$532,$P385)</f>
        <v>No</v>
      </c>
      <c r="F385" s="5">
        <f>INDEX(All!$F$2:$F$532,$P385)</f>
        <v>1355</v>
      </c>
      <c r="G385">
        <f>INDEX(All!$G$2:$G$532,$P385)</f>
        <v>1679</v>
      </c>
      <c r="H385" t="str">
        <f>IF(OR(INDEX(All!$D$2:$D$532,$P385)="Local",INDEX(All!$D$2:$D$532,$P385)="Local / LUPC"),INDEX(All!$H$2:$H$532,$P385),"")</f>
        <v/>
      </c>
      <c r="I385">
        <f>IF(OR(INDEX(All!$D$2:$D$532,$P385)="Local",INDEX(All!$D$2:$D$532,$P385)="Local / LUPC"),INDEX(All!$I$2:$I$532,$P385),IF(INDEX(All!$D$2:$D$532,$P385)="Census",INDEX(All!$Y$2:$Y$532,$P385),""))</f>
        <v>89</v>
      </c>
      <c r="J385">
        <f>IF(OR(INDEX(All!$D$2:$D$532,$P385)="Local",INDEX(All!$D$2:$D$532,$P385)="Local / LUPC"),INDEX(All!$J$2:$J$532,$P385),IF(INDEX(All!$D$2:$D$532,$P385)="Census",INDEX(All!$AA$2:$AA$532,$P385),""))</f>
        <v>0</v>
      </c>
      <c r="K385">
        <f>IF(OR(INDEX(All!$D$2:$D$532,$P385)="Local",INDEX(All!$D$2:$D$532,$P385)="Local / LUPC"),INDEX(All!$K$2:$K$532,$P385),IF(INDEX(All!$D$2:$D$532,$P385)="Census",INDEX(All!$AB$2:$AB$532,$P385),""))</f>
        <v>0</v>
      </c>
      <c r="L385">
        <f>IF(OR(INDEX(All!$D$2:$D$532,$P385)="Local",INDEX(All!$D$2:$D$532,$P385)="Local / LUPC"),INDEX(All!$L$2:$L$532,$P385),IF(INDEX(All!$D$2:$D$532,$P385)="Census",INDEX(All!$AC$2:$AC$532,$P385),""))</f>
        <v>0</v>
      </c>
      <c r="M385">
        <f>IF(OR(INDEX(All!$D$2:$D$532,$P385)="Local",INDEX(All!$D$2:$D$532,$P385)="Local / LUPC"),INDEX(All!$M$2:$M$532,$P385),IF(INDEX(All!$D$2:$D$532,$P385)="Census",INDEX(All!$X$2:$X$532,$P385),""))</f>
        <v>89</v>
      </c>
      <c r="N385" t="str">
        <f>IF(OR(INDEX(All!$D$2:$D$532,$P385)="Local",INDEX(All!$D$2:$D$532,$P385)="Local / LUPC"),INDEX(All!$N$2:$N$532,$P385),"")</f>
        <v/>
      </c>
      <c r="O385">
        <f>INDEX(All!$V$2:$V$532,$P385)</f>
        <v>0</v>
      </c>
      <c r="P385">
        <f>MATCH($A385&amp;"|"&amp;$B385,INDEX(All!$A$2:$A$532&amp;"|"&amp;All!$B$2:$B$532,0),0)</f>
        <v>188</v>
      </c>
    </row>
    <row r="386" spans="1:16" x14ac:dyDescent="0.2">
      <c r="A386" t="s">
        <v>275</v>
      </c>
      <c r="B386" t="s">
        <v>64</v>
      </c>
      <c r="C386">
        <f>INDEX(All!$C$2:$C$532,$P386)</f>
        <v>0</v>
      </c>
      <c r="D386" t="str">
        <f>INDEX(All!$D$2:$D$532,$P386)</f>
        <v>Census</v>
      </c>
      <c r="E386" t="str">
        <f>INDEX(All!$E$2:$E$532,$P386)</f>
        <v>No</v>
      </c>
      <c r="F386" s="5">
        <f>INDEX(All!$F$2:$F$532,$P386)</f>
        <v>2592</v>
      </c>
      <c r="G386">
        <f>INDEX(All!$G$2:$G$532,$P386)</f>
        <v>2615</v>
      </c>
      <c r="H386" t="str">
        <f>IF(OR(INDEX(All!$D$2:$D$532,$P386)="Local",INDEX(All!$D$2:$D$532,$P386)="Local / LUPC"),INDEX(All!$H$2:$H$532,$P386),"")</f>
        <v/>
      </c>
      <c r="I386">
        <f>IF(OR(INDEX(All!$D$2:$D$532,$P386)="Local",INDEX(All!$D$2:$D$532,$P386)="Local / LUPC"),INDEX(All!$I$2:$I$532,$P386),IF(INDEX(All!$D$2:$D$532,$P386)="Census",INDEX(All!$Y$2:$Y$532,$P386),""))</f>
        <v>12</v>
      </c>
      <c r="J386">
        <f>IF(OR(INDEX(All!$D$2:$D$532,$P386)="Local",INDEX(All!$D$2:$D$532,$P386)="Local / LUPC"),INDEX(All!$J$2:$J$532,$P386),IF(INDEX(All!$D$2:$D$532,$P386)="Census",INDEX(All!$AA$2:$AA$532,$P386),""))</f>
        <v>4</v>
      </c>
      <c r="K386">
        <f>IF(OR(INDEX(All!$D$2:$D$532,$P386)="Local",INDEX(All!$D$2:$D$532,$P386)="Local / LUPC"),INDEX(All!$K$2:$K$532,$P386),IF(INDEX(All!$D$2:$D$532,$P386)="Census",INDEX(All!$AB$2:$AB$532,$P386),""))</f>
        <v>0</v>
      </c>
      <c r="L386">
        <f>IF(OR(INDEX(All!$D$2:$D$532,$P386)="Local",INDEX(All!$D$2:$D$532,$P386)="Local / LUPC"),INDEX(All!$L$2:$L$532,$P386),IF(INDEX(All!$D$2:$D$532,$P386)="Census",INDEX(All!$AC$2:$AC$532,$P386),""))</f>
        <v>17</v>
      </c>
      <c r="M386">
        <f>IF(OR(INDEX(All!$D$2:$D$532,$P386)="Local",INDEX(All!$D$2:$D$532,$P386)="Local / LUPC"),INDEX(All!$M$2:$M$532,$P386),IF(INDEX(All!$D$2:$D$532,$P386)="Census",INDEX(All!$X$2:$X$532,$P386),""))</f>
        <v>33</v>
      </c>
      <c r="N386" t="str">
        <f>IF(OR(INDEX(All!$D$2:$D$532,$P386)="Local",INDEX(All!$D$2:$D$532,$P386)="Local / LUPC"),INDEX(All!$N$2:$N$532,$P386),"")</f>
        <v/>
      </c>
      <c r="O386">
        <f>INDEX(All!$V$2:$V$532,$P386)</f>
        <v>0</v>
      </c>
      <c r="P386">
        <f>MATCH($A386&amp;"|"&amp;$B386,INDEX(All!$A$2:$A$532&amp;"|"&amp;All!$B$2:$B$532,0),0)</f>
        <v>191</v>
      </c>
    </row>
    <row r="387" spans="1:16" x14ac:dyDescent="0.2">
      <c r="A387" t="s">
        <v>279</v>
      </c>
      <c r="B387" t="s">
        <v>77</v>
      </c>
      <c r="C387">
        <f>INDEX(All!$C$2:$C$532,$P387)</f>
        <v>0</v>
      </c>
      <c r="D387" t="str">
        <f>INDEX(All!$D$2:$D$532,$P387)</f>
        <v>Census</v>
      </c>
      <c r="E387" t="str">
        <f>INDEX(All!$E$2:$E$532,$P387)</f>
        <v>No</v>
      </c>
      <c r="F387" s="5">
        <f>INDEX(All!$F$2:$F$532,$P387)</f>
        <v>276</v>
      </c>
      <c r="G387">
        <f>INDEX(All!$G$2:$G$532,$P387)</f>
        <v>302</v>
      </c>
      <c r="H387" t="str">
        <f>IF(OR(INDEX(All!$D$2:$D$532,$P387)="Local",INDEX(All!$D$2:$D$532,$P387)="Local / LUPC"),INDEX(All!$H$2:$H$532,$P387),"")</f>
        <v/>
      </c>
      <c r="I387">
        <f>IF(OR(INDEX(All!$D$2:$D$532,$P387)="Local",INDEX(All!$D$2:$D$532,$P387)="Local / LUPC"),INDEX(All!$I$2:$I$532,$P387),IF(INDEX(All!$D$2:$D$532,$P387)="Census",INDEX(All!$Y$2:$Y$532,$P387),""))</f>
        <v>7</v>
      </c>
      <c r="J387">
        <f>IF(OR(INDEX(All!$D$2:$D$532,$P387)="Local",INDEX(All!$D$2:$D$532,$P387)="Local / LUPC"),INDEX(All!$J$2:$J$532,$P387),IF(INDEX(All!$D$2:$D$532,$P387)="Census",INDEX(All!$AA$2:$AA$532,$P387),""))</f>
        <v>0</v>
      </c>
      <c r="K387">
        <f>IF(OR(INDEX(All!$D$2:$D$532,$P387)="Local",INDEX(All!$D$2:$D$532,$P387)="Local / LUPC"),INDEX(All!$K$2:$K$532,$P387),IF(INDEX(All!$D$2:$D$532,$P387)="Census",INDEX(All!$AB$2:$AB$532,$P387),""))</f>
        <v>0</v>
      </c>
      <c r="L387">
        <f>IF(OR(INDEX(All!$D$2:$D$532,$P387)="Local",INDEX(All!$D$2:$D$532,$P387)="Local / LUPC"),INDEX(All!$L$2:$L$532,$P387),IF(INDEX(All!$D$2:$D$532,$P387)="Census",INDEX(All!$AC$2:$AC$532,$P387),""))</f>
        <v>0</v>
      </c>
      <c r="M387">
        <f>IF(OR(INDEX(All!$D$2:$D$532,$P387)="Local",INDEX(All!$D$2:$D$532,$P387)="Local / LUPC"),INDEX(All!$M$2:$M$532,$P387),IF(INDEX(All!$D$2:$D$532,$P387)="Census",INDEX(All!$X$2:$X$532,$P387),""))</f>
        <v>7</v>
      </c>
      <c r="N387" t="str">
        <f>IF(OR(INDEX(All!$D$2:$D$532,$P387)="Local",INDEX(All!$D$2:$D$532,$P387)="Local / LUPC"),INDEX(All!$N$2:$N$532,$P387),"")</f>
        <v/>
      </c>
      <c r="O387">
        <f>INDEX(All!$V$2:$V$532,$P387)</f>
        <v>0</v>
      </c>
      <c r="P387">
        <f>MATCH($A387&amp;"|"&amp;$B387,INDEX(All!$A$2:$A$532&amp;"|"&amp;All!$B$2:$B$532,0),0)</f>
        <v>196</v>
      </c>
    </row>
    <row r="388" spans="1:16" x14ac:dyDescent="0.2">
      <c r="A388" t="s">
        <v>285</v>
      </c>
      <c r="B388" t="s">
        <v>79</v>
      </c>
      <c r="C388">
        <f>INDEX(All!$C$2:$C$532,$P388)</f>
        <v>0</v>
      </c>
      <c r="D388" t="str">
        <f>INDEX(All!$D$2:$D$532,$P388)</f>
        <v>Census</v>
      </c>
      <c r="E388" t="str">
        <f>INDEX(All!$E$2:$E$532,$P388)</f>
        <v>No</v>
      </c>
      <c r="F388" s="5">
        <f>INDEX(All!$F$2:$F$532,$P388)</f>
        <v>1602</v>
      </c>
      <c r="G388">
        <f>INDEX(All!$G$2:$G$532,$P388)</f>
        <v>1853</v>
      </c>
      <c r="H388" t="str">
        <f>IF(OR(INDEX(All!$D$2:$D$532,$P388)="Local",INDEX(All!$D$2:$D$532,$P388)="Local / LUPC"),INDEX(All!$H$2:$H$532,$P388),"")</f>
        <v/>
      </c>
      <c r="I388">
        <f>IF(OR(INDEX(All!$D$2:$D$532,$P388)="Local",INDEX(All!$D$2:$D$532,$P388)="Local / LUPC"),INDEX(All!$I$2:$I$532,$P388),IF(INDEX(All!$D$2:$D$532,$P388)="Census",INDEX(All!$Y$2:$Y$532,$P388),""))</f>
        <v>2</v>
      </c>
      <c r="J388">
        <f>IF(OR(INDEX(All!$D$2:$D$532,$P388)="Local",INDEX(All!$D$2:$D$532,$P388)="Local / LUPC"),INDEX(All!$J$2:$J$532,$P388),IF(INDEX(All!$D$2:$D$532,$P388)="Census",INDEX(All!$AA$2:$AA$532,$P388),""))</f>
        <v>2</v>
      </c>
      <c r="K388">
        <f>IF(OR(INDEX(All!$D$2:$D$532,$P388)="Local",INDEX(All!$D$2:$D$532,$P388)="Local / LUPC"),INDEX(All!$K$2:$K$532,$P388),IF(INDEX(All!$D$2:$D$532,$P388)="Census",INDEX(All!$AB$2:$AB$532,$P388),""))</f>
        <v>0</v>
      </c>
      <c r="L388">
        <f>IF(OR(INDEX(All!$D$2:$D$532,$P388)="Local",INDEX(All!$D$2:$D$532,$P388)="Local / LUPC"),INDEX(All!$L$2:$L$532,$P388),IF(INDEX(All!$D$2:$D$532,$P388)="Census",INDEX(All!$AC$2:$AC$532,$P388),""))</f>
        <v>0</v>
      </c>
      <c r="M388">
        <f>IF(OR(INDEX(All!$D$2:$D$532,$P388)="Local",INDEX(All!$D$2:$D$532,$P388)="Local / LUPC"),INDEX(All!$M$2:$M$532,$P388),IF(INDEX(All!$D$2:$D$532,$P388)="Census",INDEX(All!$X$2:$X$532,$P388),""))</f>
        <v>4</v>
      </c>
      <c r="N388" t="str">
        <f>IF(OR(INDEX(All!$D$2:$D$532,$P388)="Local",INDEX(All!$D$2:$D$532,$P388)="Local / LUPC"),INDEX(All!$N$2:$N$532,$P388),"")</f>
        <v/>
      </c>
      <c r="O388">
        <f>INDEX(All!$V$2:$V$532,$P388)</f>
        <v>0</v>
      </c>
      <c r="P388">
        <f>MATCH($A388&amp;"|"&amp;$B388,INDEX(All!$A$2:$A$532&amp;"|"&amp;All!$B$2:$B$532,0),0)</f>
        <v>202</v>
      </c>
    </row>
    <row r="389" spans="1:16" x14ac:dyDescent="0.2">
      <c r="A389" t="s">
        <v>286</v>
      </c>
      <c r="B389" t="s">
        <v>68</v>
      </c>
      <c r="C389">
        <f>INDEX(All!$C$2:$C$532,$P389)</f>
        <v>0</v>
      </c>
      <c r="D389" t="str">
        <f>INDEX(All!$D$2:$D$532,$P389)</f>
        <v>Census</v>
      </c>
      <c r="E389" t="str">
        <f>INDEX(All!$E$2:$E$532,$P389)</f>
        <v>No</v>
      </c>
      <c r="F389" s="5">
        <f>INDEX(All!$F$2:$F$532,$P389)</f>
        <v>131</v>
      </c>
      <c r="G389">
        <f>INDEX(All!$G$2:$G$532,$P389)</f>
        <v>100</v>
      </c>
      <c r="H389" t="str">
        <f>IF(OR(INDEX(All!$D$2:$D$532,$P389)="Local",INDEX(All!$D$2:$D$532,$P389)="Local / LUPC"),INDEX(All!$H$2:$H$532,$P389),"")</f>
        <v/>
      </c>
      <c r="I389">
        <f>IF(OR(INDEX(All!$D$2:$D$532,$P389)="Local",INDEX(All!$D$2:$D$532,$P389)="Local / LUPC"),INDEX(All!$I$2:$I$532,$P389),IF(INDEX(All!$D$2:$D$532,$P389)="Census",INDEX(All!$Y$2:$Y$532,$P389),""))</f>
        <v>2</v>
      </c>
      <c r="J389">
        <f>IF(OR(INDEX(All!$D$2:$D$532,$P389)="Local",INDEX(All!$D$2:$D$532,$P389)="Local / LUPC"),INDEX(All!$J$2:$J$532,$P389),IF(INDEX(All!$D$2:$D$532,$P389)="Census",INDEX(All!$AA$2:$AA$532,$P389),""))</f>
        <v>0</v>
      </c>
      <c r="K389">
        <f>IF(OR(INDEX(All!$D$2:$D$532,$P389)="Local",INDEX(All!$D$2:$D$532,$P389)="Local / LUPC"),INDEX(All!$K$2:$K$532,$P389),IF(INDEX(All!$D$2:$D$532,$P389)="Census",INDEX(All!$AB$2:$AB$532,$P389),""))</f>
        <v>0</v>
      </c>
      <c r="L389">
        <f>IF(OR(INDEX(All!$D$2:$D$532,$P389)="Local",INDEX(All!$D$2:$D$532,$P389)="Local / LUPC"),INDEX(All!$L$2:$L$532,$P389),IF(INDEX(All!$D$2:$D$532,$P389)="Census",INDEX(All!$AC$2:$AC$532,$P389),""))</f>
        <v>0</v>
      </c>
      <c r="M389">
        <f>IF(OR(INDEX(All!$D$2:$D$532,$P389)="Local",INDEX(All!$D$2:$D$532,$P389)="Local / LUPC"),INDEX(All!$M$2:$M$532,$P389),IF(INDEX(All!$D$2:$D$532,$P389)="Census",INDEX(All!$X$2:$X$532,$P389),""))</f>
        <v>2</v>
      </c>
      <c r="N389" t="str">
        <f>IF(OR(INDEX(All!$D$2:$D$532,$P389)="Local",INDEX(All!$D$2:$D$532,$P389)="Local / LUPC"),INDEX(All!$N$2:$N$532,$P389),"")</f>
        <v/>
      </c>
      <c r="O389">
        <f>INDEX(All!$V$2:$V$532,$P389)</f>
        <v>0</v>
      </c>
      <c r="P389">
        <f>MATCH($A389&amp;"|"&amp;$B389,INDEX(All!$A$2:$A$532&amp;"|"&amp;All!$B$2:$B$532,0),0)</f>
        <v>203</v>
      </c>
    </row>
    <row r="390" spans="1:16" x14ac:dyDescent="0.2">
      <c r="A390" t="s">
        <v>287</v>
      </c>
      <c r="B390" t="s">
        <v>77</v>
      </c>
      <c r="C390">
        <f>INDEX(All!$C$2:$C$532,$P390)</f>
        <v>0</v>
      </c>
      <c r="D390" t="str">
        <f>INDEX(All!$D$2:$D$532,$P390)</f>
        <v>Census</v>
      </c>
      <c r="E390" t="str">
        <f>INDEX(All!$E$2:$E$532,$P390)</f>
        <v>No</v>
      </c>
      <c r="F390" s="5">
        <f>INDEX(All!$F$2:$F$532,$P390)</f>
        <v>1105</v>
      </c>
      <c r="G390">
        <f>INDEX(All!$G$2:$G$532,$P390)</f>
        <v>1280</v>
      </c>
      <c r="H390" t="str">
        <f>IF(OR(INDEX(All!$D$2:$D$532,$P390)="Local",INDEX(All!$D$2:$D$532,$P390)="Local / LUPC"),INDEX(All!$H$2:$H$532,$P390),"")</f>
        <v/>
      </c>
      <c r="I390">
        <f>IF(OR(INDEX(All!$D$2:$D$532,$P390)="Local",INDEX(All!$D$2:$D$532,$P390)="Local / LUPC"),INDEX(All!$I$2:$I$532,$P390),IF(INDEX(All!$D$2:$D$532,$P390)="Census",INDEX(All!$Y$2:$Y$532,$P390),""))</f>
        <v>7</v>
      </c>
      <c r="J390">
        <f>IF(OR(INDEX(All!$D$2:$D$532,$P390)="Local",INDEX(All!$D$2:$D$532,$P390)="Local / LUPC"),INDEX(All!$J$2:$J$532,$P390),IF(INDEX(All!$D$2:$D$532,$P390)="Census",INDEX(All!$AA$2:$AA$532,$P390),""))</f>
        <v>0</v>
      </c>
      <c r="K390">
        <f>IF(OR(INDEX(All!$D$2:$D$532,$P390)="Local",INDEX(All!$D$2:$D$532,$P390)="Local / LUPC"),INDEX(All!$K$2:$K$532,$P390),IF(INDEX(All!$D$2:$D$532,$P390)="Census",INDEX(All!$AB$2:$AB$532,$P390),""))</f>
        <v>0</v>
      </c>
      <c r="L390">
        <f>IF(OR(INDEX(All!$D$2:$D$532,$P390)="Local",INDEX(All!$D$2:$D$532,$P390)="Local / LUPC"),INDEX(All!$L$2:$L$532,$P390),IF(INDEX(All!$D$2:$D$532,$P390)="Census",INDEX(All!$AC$2:$AC$532,$P390),""))</f>
        <v>0</v>
      </c>
      <c r="M390">
        <f>IF(OR(INDEX(All!$D$2:$D$532,$P390)="Local",INDEX(All!$D$2:$D$532,$P390)="Local / LUPC"),INDEX(All!$M$2:$M$532,$P390),IF(INDEX(All!$D$2:$D$532,$P390)="Census",INDEX(All!$X$2:$X$532,$P390),""))</f>
        <v>7</v>
      </c>
      <c r="N390" t="str">
        <f>IF(OR(INDEX(All!$D$2:$D$532,$P390)="Local",INDEX(All!$D$2:$D$532,$P390)="Local / LUPC"),INDEX(All!$N$2:$N$532,$P390),"")</f>
        <v/>
      </c>
      <c r="O390">
        <f>INDEX(All!$V$2:$V$532,$P390)</f>
        <v>0</v>
      </c>
      <c r="P390">
        <f>MATCH($A390&amp;"|"&amp;$B390,INDEX(All!$A$2:$A$532&amp;"|"&amp;All!$B$2:$B$532,0),0)</f>
        <v>204</v>
      </c>
    </row>
    <row r="391" spans="1:16" x14ac:dyDescent="0.2">
      <c r="A391" t="s">
        <v>289</v>
      </c>
      <c r="B391" t="s">
        <v>68</v>
      </c>
      <c r="C391">
        <f>INDEX(All!$C$2:$C$532,$P391)</f>
        <v>0</v>
      </c>
      <c r="D391" t="str">
        <f>INDEX(All!$D$2:$D$532,$P391)</f>
        <v>Census</v>
      </c>
      <c r="E391" t="str">
        <f>INDEX(All!$E$2:$E$532,$P391)</f>
        <v>No</v>
      </c>
      <c r="F391" s="5">
        <f>INDEX(All!$F$2:$F$532,$P391)</f>
        <v>47</v>
      </c>
      <c r="G391">
        <f>INDEX(All!$G$2:$G$532,$P391)</f>
        <v>77</v>
      </c>
      <c r="H391" t="str">
        <f>IF(OR(INDEX(All!$D$2:$D$532,$P391)="Local",INDEX(All!$D$2:$D$532,$P391)="Local / LUPC"),INDEX(All!$H$2:$H$532,$P391),"")</f>
        <v/>
      </c>
      <c r="I391">
        <f>IF(OR(INDEX(All!$D$2:$D$532,$P391)="Local",INDEX(All!$D$2:$D$532,$P391)="Local / LUPC"),INDEX(All!$I$2:$I$532,$P391),IF(INDEX(All!$D$2:$D$532,$P391)="Census",INDEX(All!$Y$2:$Y$532,$P391),""))</f>
        <v>1</v>
      </c>
      <c r="J391">
        <f>IF(OR(INDEX(All!$D$2:$D$532,$P391)="Local",INDEX(All!$D$2:$D$532,$P391)="Local / LUPC"),INDEX(All!$J$2:$J$532,$P391),IF(INDEX(All!$D$2:$D$532,$P391)="Census",INDEX(All!$AA$2:$AA$532,$P391),""))</f>
        <v>0</v>
      </c>
      <c r="K391">
        <f>IF(OR(INDEX(All!$D$2:$D$532,$P391)="Local",INDEX(All!$D$2:$D$532,$P391)="Local / LUPC"),INDEX(All!$K$2:$K$532,$P391),IF(INDEX(All!$D$2:$D$532,$P391)="Census",INDEX(All!$AB$2:$AB$532,$P391),""))</f>
        <v>0</v>
      </c>
      <c r="L391">
        <f>IF(OR(INDEX(All!$D$2:$D$532,$P391)="Local",INDEX(All!$D$2:$D$532,$P391)="Local / LUPC"),INDEX(All!$L$2:$L$532,$P391),IF(INDEX(All!$D$2:$D$532,$P391)="Census",INDEX(All!$AC$2:$AC$532,$P391),""))</f>
        <v>0</v>
      </c>
      <c r="M391">
        <f>IF(OR(INDEX(All!$D$2:$D$532,$P391)="Local",INDEX(All!$D$2:$D$532,$P391)="Local / LUPC"),INDEX(All!$M$2:$M$532,$P391),IF(INDEX(All!$D$2:$D$532,$P391)="Census",INDEX(All!$X$2:$X$532,$P391),""))</f>
        <v>1</v>
      </c>
      <c r="N391" t="str">
        <f>IF(OR(INDEX(All!$D$2:$D$532,$P391)="Local",INDEX(All!$D$2:$D$532,$P391)="Local / LUPC"),INDEX(All!$N$2:$N$532,$P391),"")</f>
        <v/>
      </c>
      <c r="O391">
        <f>INDEX(All!$V$2:$V$532,$P391)</f>
        <v>0</v>
      </c>
      <c r="P391">
        <f>MATCH($A391&amp;"|"&amp;$B391,INDEX(All!$A$2:$A$532&amp;"|"&amp;All!$B$2:$B$532,0),0)</f>
        <v>206</v>
      </c>
    </row>
    <row r="392" spans="1:16" x14ac:dyDescent="0.2">
      <c r="A392" t="s">
        <v>293</v>
      </c>
      <c r="B392" t="s">
        <v>68</v>
      </c>
      <c r="C392">
        <f>INDEX(All!$C$2:$C$532,$P392)</f>
        <v>0</v>
      </c>
      <c r="D392" t="str">
        <f>INDEX(All!$D$2:$D$532,$P392)</f>
        <v>Census</v>
      </c>
      <c r="E392" t="str">
        <f>INDEX(All!$E$2:$E$532,$P392)</f>
        <v>No</v>
      </c>
      <c r="F392" s="5">
        <f>INDEX(All!$F$2:$F$532,$P392)</f>
        <v>1428</v>
      </c>
      <c r="G392">
        <f>INDEX(All!$G$2:$G$532,$P392)</f>
        <v>1306</v>
      </c>
      <c r="H392" t="str">
        <f>IF(OR(INDEX(All!$D$2:$D$532,$P392)="Local",INDEX(All!$D$2:$D$532,$P392)="Local / LUPC"),INDEX(All!$H$2:$H$532,$P392),"")</f>
        <v/>
      </c>
      <c r="I392">
        <f>IF(OR(INDEX(All!$D$2:$D$532,$P392)="Local",INDEX(All!$D$2:$D$532,$P392)="Local / LUPC"),INDEX(All!$I$2:$I$532,$P392),IF(INDEX(All!$D$2:$D$532,$P392)="Census",INDEX(All!$Y$2:$Y$532,$P392),""))</f>
        <v>0</v>
      </c>
      <c r="J392">
        <f>IF(OR(INDEX(All!$D$2:$D$532,$P392)="Local",INDEX(All!$D$2:$D$532,$P392)="Local / LUPC"),INDEX(All!$J$2:$J$532,$P392),IF(INDEX(All!$D$2:$D$532,$P392)="Census",INDEX(All!$AA$2:$AA$532,$P392),""))</f>
        <v>0</v>
      </c>
      <c r="K392">
        <f>IF(OR(INDEX(All!$D$2:$D$532,$P392)="Local",INDEX(All!$D$2:$D$532,$P392)="Local / LUPC"),INDEX(All!$K$2:$K$532,$P392),IF(INDEX(All!$D$2:$D$532,$P392)="Census",INDEX(All!$AB$2:$AB$532,$P392),""))</f>
        <v>0</v>
      </c>
      <c r="L392">
        <f>IF(OR(INDEX(All!$D$2:$D$532,$P392)="Local",INDEX(All!$D$2:$D$532,$P392)="Local / LUPC"),INDEX(All!$L$2:$L$532,$P392),IF(INDEX(All!$D$2:$D$532,$P392)="Census",INDEX(All!$AC$2:$AC$532,$P392),""))</f>
        <v>0</v>
      </c>
      <c r="M392">
        <f>IF(OR(INDEX(All!$D$2:$D$532,$P392)="Local",INDEX(All!$D$2:$D$532,$P392)="Local / LUPC"),INDEX(All!$M$2:$M$532,$P392),IF(INDEX(All!$D$2:$D$532,$P392)="Census",INDEX(All!$X$2:$X$532,$P392),""))</f>
        <v>0</v>
      </c>
      <c r="N392" t="str">
        <f>IF(OR(INDEX(All!$D$2:$D$532,$P392)="Local",INDEX(All!$D$2:$D$532,$P392)="Local / LUPC"),INDEX(All!$N$2:$N$532,$P392),"")</f>
        <v/>
      </c>
      <c r="O392">
        <f>INDEX(All!$V$2:$V$532,$P392)</f>
        <v>0</v>
      </c>
      <c r="P392">
        <f>MATCH($A392&amp;"|"&amp;$B392,INDEX(All!$A$2:$A$532&amp;"|"&amp;All!$B$2:$B$532,0),0)</f>
        <v>210</v>
      </c>
    </row>
    <row r="393" spans="1:16" x14ac:dyDescent="0.2">
      <c r="A393" t="s">
        <v>294</v>
      </c>
      <c r="B393" t="s">
        <v>72</v>
      </c>
      <c r="C393">
        <f>INDEX(All!$C$2:$C$532,$P393)</f>
        <v>0</v>
      </c>
      <c r="D393" t="str">
        <f>INDEX(All!$D$2:$D$532,$P393)</f>
        <v>Census</v>
      </c>
      <c r="E393" t="str">
        <f>INDEX(All!$E$2:$E$532,$P393)</f>
        <v>No</v>
      </c>
      <c r="F393" s="5">
        <f>INDEX(All!$F$2:$F$532,$P393)</f>
        <v>3352</v>
      </c>
      <c r="G393">
        <f>INDEX(All!$G$2:$G$532,$P393)</f>
        <v>3422</v>
      </c>
      <c r="H393" t="str">
        <f>IF(OR(INDEX(All!$D$2:$D$532,$P393)="Local",INDEX(All!$D$2:$D$532,$P393)="Local / LUPC"),INDEX(All!$H$2:$H$532,$P393),"")</f>
        <v/>
      </c>
      <c r="I393">
        <f>IF(OR(INDEX(All!$D$2:$D$532,$P393)="Local",INDEX(All!$D$2:$D$532,$P393)="Local / LUPC"),INDEX(All!$I$2:$I$532,$P393),IF(INDEX(All!$D$2:$D$532,$P393)="Census",INDEX(All!$Y$2:$Y$532,$P393),""))</f>
        <v>7</v>
      </c>
      <c r="J393">
        <f>IF(OR(INDEX(All!$D$2:$D$532,$P393)="Local",INDEX(All!$D$2:$D$532,$P393)="Local / LUPC"),INDEX(All!$J$2:$J$532,$P393),IF(INDEX(All!$D$2:$D$532,$P393)="Census",INDEX(All!$AA$2:$AA$532,$P393),""))</f>
        <v>0</v>
      </c>
      <c r="K393">
        <f>IF(OR(INDEX(All!$D$2:$D$532,$P393)="Local",INDEX(All!$D$2:$D$532,$P393)="Local / LUPC"),INDEX(All!$K$2:$K$532,$P393),IF(INDEX(All!$D$2:$D$532,$P393)="Census",INDEX(All!$AB$2:$AB$532,$P393),""))</f>
        <v>0</v>
      </c>
      <c r="L393">
        <f>IF(OR(INDEX(All!$D$2:$D$532,$P393)="Local",INDEX(All!$D$2:$D$532,$P393)="Local / LUPC"),INDEX(All!$L$2:$L$532,$P393),IF(INDEX(All!$D$2:$D$532,$P393)="Census",INDEX(All!$AC$2:$AC$532,$P393),""))</f>
        <v>0</v>
      </c>
      <c r="M393">
        <f>IF(OR(INDEX(All!$D$2:$D$532,$P393)="Local",INDEX(All!$D$2:$D$532,$P393)="Local / LUPC"),INDEX(All!$M$2:$M$532,$P393),IF(INDEX(All!$D$2:$D$532,$P393)="Census",INDEX(All!$X$2:$X$532,$P393),""))</f>
        <v>7</v>
      </c>
      <c r="N393" t="str">
        <f>IF(OR(INDEX(All!$D$2:$D$532,$P393)="Local",INDEX(All!$D$2:$D$532,$P393)="Local / LUPC"),INDEX(All!$N$2:$N$532,$P393),"")</f>
        <v/>
      </c>
      <c r="O393">
        <f>INDEX(All!$V$2:$V$532,$P393)</f>
        <v>0</v>
      </c>
      <c r="P393">
        <f>MATCH($A393&amp;"|"&amp;$B393,INDEX(All!$A$2:$A$532&amp;"|"&amp;All!$B$2:$B$532,0),0)</f>
        <v>211</v>
      </c>
    </row>
    <row r="394" spans="1:16" x14ac:dyDescent="0.2">
      <c r="A394" t="s">
        <v>296</v>
      </c>
      <c r="B394" t="s">
        <v>83</v>
      </c>
      <c r="C394">
        <f>INDEX(All!$C$2:$C$532,$P394)</f>
        <v>0</v>
      </c>
      <c r="D394" t="str">
        <f>INDEX(All!$D$2:$D$532,$P394)</f>
        <v>Census</v>
      </c>
      <c r="E394" t="str">
        <f>INDEX(All!$E$2:$E$532,$P394)</f>
        <v>No</v>
      </c>
      <c r="F394" s="5">
        <f>INDEX(All!$F$2:$F$532,$P394)</f>
        <v>1748</v>
      </c>
      <c r="G394">
        <f>INDEX(All!$G$2:$G$532,$P394)</f>
        <v>1732</v>
      </c>
      <c r="H394" t="str">
        <f>IF(OR(INDEX(All!$D$2:$D$532,$P394)="Local",INDEX(All!$D$2:$D$532,$P394)="Local / LUPC"),INDEX(All!$H$2:$H$532,$P394),"")</f>
        <v/>
      </c>
      <c r="I394">
        <f>IF(OR(INDEX(All!$D$2:$D$532,$P394)="Local",INDEX(All!$D$2:$D$532,$P394)="Local / LUPC"),INDEX(All!$I$2:$I$532,$P394),IF(INDEX(All!$D$2:$D$532,$P394)="Census",INDEX(All!$Y$2:$Y$532,$P394),""))</f>
        <v>4</v>
      </c>
      <c r="J394">
        <f>IF(OR(INDEX(All!$D$2:$D$532,$P394)="Local",INDEX(All!$D$2:$D$532,$P394)="Local / LUPC"),INDEX(All!$J$2:$J$532,$P394),IF(INDEX(All!$D$2:$D$532,$P394)="Census",INDEX(All!$AA$2:$AA$532,$P394),""))</f>
        <v>0</v>
      </c>
      <c r="K394">
        <f>IF(OR(INDEX(All!$D$2:$D$532,$P394)="Local",INDEX(All!$D$2:$D$532,$P394)="Local / LUPC"),INDEX(All!$K$2:$K$532,$P394),IF(INDEX(All!$D$2:$D$532,$P394)="Census",INDEX(All!$AB$2:$AB$532,$P394),""))</f>
        <v>0</v>
      </c>
      <c r="L394">
        <f>IF(OR(INDEX(All!$D$2:$D$532,$P394)="Local",INDEX(All!$D$2:$D$532,$P394)="Local / LUPC"),INDEX(All!$L$2:$L$532,$P394),IF(INDEX(All!$D$2:$D$532,$P394)="Census",INDEX(All!$AC$2:$AC$532,$P394),""))</f>
        <v>0</v>
      </c>
      <c r="M394">
        <f>IF(OR(INDEX(All!$D$2:$D$532,$P394)="Local",INDEX(All!$D$2:$D$532,$P394)="Local / LUPC"),INDEX(All!$M$2:$M$532,$P394),IF(INDEX(All!$D$2:$D$532,$P394)="Census",INDEX(All!$X$2:$X$532,$P394),""))</f>
        <v>4</v>
      </c>
      <c r="N394" t="str">
        <f>IF(OR(INDEX(All!$D$2:$D$532,$P394)="Local",INDEX(All!$D$2:$D$532,$P394)="Local / LUPC"),INDEX(All!$N$2:$N$532,$P394),"")</f>
        <v/>
      </c>
      <c r="O394">
        <f>INDEX(All!$V$2:$V$532,$P394)</f>
        <v>0</v>
      </c>
      <c r="P394">
        <f>MATCH($A394&amp;"|"&amp;$B394,INDEX(All!$A$2:$A$532&amp;"|"&amp;All!$B$2:$B$532,0),0)</f>
        <v>213</v>
      </c>
    </row>
    <row r="395" spans="1:16" x14ac:dyDescent="0.2">
      <c r="A395" t="s">
        <v>297</v>
      </c>
      <c r="B395" t="s">
        <v>68</v>
      </c>
      <c r="C395">
        <f>INDEX(All!$C$2:$C$532,$P395)</f>
        <v>0</v>
      </c>
      <c r="D395" t="str">
        <f>INDEX(All!$D$2:$D$532,$P395)</f>
        <v>Census</v>
      </c>
      <c r="E395" t="str">
        <f>INDEX(All!$E$2:$E$532,$P395)</f>
        <v>Yes</v>
      </c>
      <c r="F395" s="5">
        <f>INDEX(All!$F$2:$F$532,$P395)</f>
        <v>6056</v>
      </c>
      <c r="G395">
        <f>INDEX(All!$G$2:$G$532,$P395)</f>
        <v>6015</v>
      </c>
      <c r="H395" t="str">
        <f>IF(OR(INDEX(All!$D$2:$D$532,$P395)="Local",INDEX(All!$D$2:$D$532,$P395)="Local / LUPC"),INDEX(All!$H$2:$H$532,$P395),"")</f>
        <v/>
      </c>
      <c r="I395">
        <f>IF(OR(INDEX(All!$D$2:$D$532,$P395)="Local",INDEX(All!$D$2:$D$532,$P395)="Local / LUPC"),INDEX(All!$I$2:$I$532,$P395),IF(INDEX(All!$D$2:$D$532,$P395)="Census",INDEX(All!$Y$2:$Y$532,$P395),""))</f>
        <v>4</v>
      </c>
      <c r="J395">
        <f>IF(OR(INDEX(All!$D$2:$D$532,$P395)="Local",INDEX(All!$D$2:$D$532,$P395)="Local / LUPC"),INDEX(All!$J$2:$J$532,$P395),IF(INDEX(All!$D$2:$D$532,$P395)="Census",INDEX(All!$AA$2:$AA$532,$P395),""))</f>
        <v>0</v>
      </c>
      <c r="K395">
        <f>IF(OR(INDEX(All!$D$2:$D$532,$P395)="Local",INDEX(All!$D$2:$D$532,$P395)="Local / LUPC"),INDEX(All!$K$2:$K$532,$P395),IF(INDEX(All!$D$2:$D$532,$P395)="Census",INDEX(All!$AB$2:$AB$532,$P395),""))</f>
        <v>0</v>
      </c>
      <c r="L395">
        <f>IF(OR(INDEX(All!$D$2:$D$532,$P395)="Local",INDEX(All!$D$2:$D$532,$P395)="Local / LUPC"),INDEX(All!$L$2:$L$532,$P395),IF(INDEX(All!$D$2:$D$532,$P395)="Census",INDEX(All!$AC$2:$AC$532,$P395),""))</f>
        <v>0</v>
      </c>
      <c r="M395">
        <f>IF(OR(INDEX(All!$D$2:$D$532,$P395)="Local",INDEX(All!$D$2:$D$532,$P395)="Local / LUPC"),INDEX(All!$M$2:$M$532,$P395),IF(INDEX(All!$D$2:$D$532,$P395)="Census",INDEX(All!$X$2:$X$532,$P395),""))</f>
        <v>4</v>
      </c>
      <c r="N395" t="str">
        <f>IF(OR(INDEX(All!$D$2:$D$532,$P395)="Local",INDEX(All!$D$2:$D$532,$P395)="Local / LUPC"),INDEX(All!$N$2:$N$532,$P395),"")</f>
        <v/>
      </c>
      <c r="O395">
        <f>INDEX(All!$V$2:$V$532,$P395)</f>
        <v>0</v>
      </c>
      <c r="P395">
        <f>MATCH($A395&amp;"|"&amp;$B395,INDEX(All!$A$2:$A$532&amp;"|"&amp;All!$B$2:$B$532,0),0)</f>
        <v>214</v>
      </c>
    </row>
    <row r="396" spans="1:16" x14ac:dyDescent="0.2">
      <c r="A396" t="s">
        <v>298</v>
      </c>
      <c r="B396" t="s">
        <v>72</v>
      </c>
      <c r="C396">
        <f>INDEX(All!$C$2:$C$532,$P396)</f>
        <v>0</v>
      </c>
      <c r="D396" t="str">
        <f>INDEX(All!$D$2:$D$532,$P396)</f>
        <v>Census</v>
      </c>
      <c r="E396" t="str">
        <f>INDEX(All!$E$2:$E$532,$P396)</f>
        <v>No</v>
      </c>
      <c r="F396" s="5">
        <f>INDEX(All!$F$2:$F$532,$P396)</f>
        <v>1367</v>
      </c>
      <c r="G396">
        <f>INDEX(All!$G$2:$G$532,$P396)</f>
        <v>1168</v>
      </c>
      <c r="H396" t="str">
        <f>IF(OR(INDEX(All!$D$2:$D$532,$P396)="Local",INDEX(All!$D$2:$D$532,$P396)="Local / LUPC"),INDEX(All!$H$2:$H$532,$P396),"")</f>
        <v/>
      </c>
      <c r="I396">
        <f>IF(OR(INDEX(All!$D$2:$D$532,$P396)="Local",INDEX(All!$D$2:$D$532,$P396)="Local / LUPC"),INDEX(All!$I$2:$I$532,$P396),IF(INDEX(All!$D$2:$D$532,$P396)="Census",INDEX(All!$Y$2:$Y$532,$P396),""))</f>
        <v>7</v>
      </c>
      <c r="J396">
        <f>IF(OR(INDEX(All!$D$2:$D$532,$P396)="Local",INDEX(All!$D$2:$D$532,$P396)="Local / LUPC"),INDEX(All!$J$2:$J$532,$P396),IF(INDEX(All!$D$2:$D$532,$P396)="Census",INDEX(All!$AA$2:$AA$532,$P396),""))</f>
        <v>0</v>
      </c>
      <c r="K396">
        <f>IF(OR(INDEX(All!$D$2:$D$532,$P396)="Local",INDEX(All!$D$2:$D$532,$P396)="Local / LUPC"),INDEX(All!$K$2:$K$532,$P396),IF(INDEX(All!$D$2:$D$532,$P396)="Census",INDEX(All!$AB$2:$AB$532,$P396),""))</f>
        <v>0</v>
      </c>
      <c r="L396">
        <f>IF(OR(INDEX(All!$D$2:$D$532,$P396)="Local",INDEX(All!$D$2:$D$532,$P396)="Local / LUPC"),INDEX(All!$L$2:$L$532,$P396),IF(INDEX(All!$D$2:$D$532,$P396)="Census",INDEX(All!$AC$2:$AC$532,$P396),""))</f>
        <v>0</v>
      </c>
      <c r="M396">
        <f>IF(OR(INDEX(All!$D$2:$D$532,$P396)="Local",INDEX(All!$D$2:$D$532,$P396)="Local / LUPC"),INDEX(All!$M$2:$M$532,$P396),IF(INDEX(All!$D$2:$D$532,$P396)="Census",INDEX(All!$X$2:$X$532,$P396),""))</f>
        <v>7</v>
      </c>
      <c r="N396" t="str">
        <f>IF(OR(INDEX(All!$D$2:$D$532,$P396)="Local",INDEX(All!$D$2:$D$532,$P396)="Local / LUPC"),INDEX(All!$N$2:$N$532,$P396),"")</f>
        <v/>
      </c>
      <c r="O396">
        <f>INDEX(All!$V$2:$V$532,$P396)</f>
        <v>0</v>
      </c>
      <c r="P396">
        <f>MATCH($A396&amp;"|"&amp;$B396,INDEX(All!$A$2:$A$532&amp;"|"&amp;All!$B$2:$B$532,0),0)</f>
        <v>215</v>
      </c>
    </row>
    <row r="397" spans="1:16" x14ac:dyDescent="0.2">
      <c r="A397" t="s">
        <v>299</v>
      </c>
      <c r="B397" t="s">
        <v>72</v>
      </c>
      <c r="C397">
        <f>INDEX(All!$C$2:$C$532,$P397)</f>
        <v>0</v>
      </c>
      <c r="D397" t="str">
        <f>INDEX(All!$D$2:$D$532,$P397)</f>
        <v>Census</v>
      </c>
      <c r="E397" t="str">
        <f>INDEX(All!$E$2:$E$532,$P397)</f>
        <v>No</v>
      </c>
      <c r="F397" s="5">
        <f>INDEX(All!$F$2:$F$532,$P397)</f>
        <v>1305</v>
      </c>
      <c r="G397">
        <f>INDEX(All!$G$2:$G$532,$P397)</f>
        <v>1455</v>
      </c>
      <c r="H397" t="str">
        <f>IF(OR(INDEX(All!$D$2:$D$532,$P397)="Local",INDEX(All!$D$2:$D$532,$P397)="Local / LUPC"),INDEX(All!$H$2:$H$532,$P397),"")</f>
        <v/>
      </c>
      <c r="I397">
        <f>IF(OR(INDEX(All!$D$2:$D$532,$P397)="Local",INDEX(All!$D$2:$D$532,$P397)="Local / LUPC"),INDEX(All!$I$2:$I$532,$P397),IF(INDEX(All!$D$2:$D$532,$P397)="Census",INDEX(All!$Y$2:$Y$532,$P397),""))</f>
        <v>7</v>
      </c>
      <c r="J397">
        <f>IF(OR(INDEX(All!$D$2:$D$532,$P397)="Local",INDEX(All!$D$2:$D$532,$P397)="Local / LUPC"),INDEX(All!$J$2:$J$532,$P397),IF(INDEX(All!$D$2:$D$532,$P397)="Census",INDEX(All!$AA$2:$AA$532,$P397),""))</f>
        <v>0</v>
      </c>
      <c r="K397">
        <f>IF(OR(INDEX(All!$D$2:$D$532,$P397)="Local",INDEX(All!$D$2:$D$532,$P397)="Local / LUPC"),INDEX(All!$K$2:$K$532,$P397),IF(INDEX(All!$D$2:$D$532,$P397)="Census",INDEX(All!$AB$2:$AB$532,$P397),""))</f>
        <v>0</v>
      </c>
      <c r="L397">
        <f>IF(OR(INDEX(All!$D$2:$D$532,$P397)="Local",INDEX(All!$D$2:$D$532,$P397)="Local / LUPC"),INDEX(All!$L$2:$L$532,$P397),IF(INDEX(All!$D$2:$D$532,$P397)="Census",INDEX(All!$AC$2:$AC$532,$P397),""))</f>
        <v>0</v>
      </c>
      <c r="M397">
        <f>IF(OR(INDEX(All!$D$2:$D$532,$P397)="Local",INDEX(All!$D$2:$D$532,$P397)="Local / LUPC"),INDEX(All!$M$2:$M$532,$P397),IF(INDEX(All!$D$2:$D$532,$P397)="Census",INDEX(All!$X$2:$X$532,$P397),""))</f>
        <v>7</v>
      </c>
      <c r="N397" t="str">
        <f>IF(OR(INDEX(All!$D$2:$D$532,$P397)="Local",INDEX(All!$D$2:$D$532,$P397)="Local / LUPC"),INDEX(All!$N$2:$N$532,$P397),"")</f>
        <v/>
      </c>
      <c r="O397">
        <f>INDEX(All!$V$2:$V$532,$P397)</f>
        <v>0</v>
      </c>
      <c r="P397">
        <f>MATCH($A397&amp;"|"&amp;$B397,INDEX(All!$A$2:$A$532&amp;"|"&amp;All!$B$2:$B$532,0),0)</f>
        <v>216</v>
      </c>
    </row>
    <row r="398" spans="1:16" x14ac:dyDescent="0.2">
      <c r="A398" t="s">
        <v>300</v>
      </c>
      <c r="B398" t="s">
        <v>100</v>
      </c>
      <c r="C398">
        <f>INDEX(All!$C$2:$C$532,$P398)</f>
        <v>0</v>
      </c>
      <c r="D398" t="str">
        <f>INDEX(All!$D$2:$D$532,$P398)</f>
        <v>Census</v>
      </c>
      <c r="E398" t="str">
        <f>INDEX(All!$E$2:$E$532,$P398)</f>
        <v>No</v>
      </c>
      <c r="F398" s="5">
        <f>INDEX(All!$F$2:$F$532,$P398)</f>
        <v>988</v>
      </c>
      <c r="G398">
        <f>INDEX(All!$G$2:$G$532,$P398)</f>
        <v>805</v>
      </c>
      <c r="H398" t="str">
        <f>IF(OR(INDEX(All!$D$2:$D$532,$P398)="Local",INDEX(All!$D$2:$D$532,$P398)="Local / LUPC"),INDEX(All!$H$2:$H$532,$P398),"")</f>
        <v/>
      </c>
      <c r="I398">
        <f>IF(OR(INDEX(All!$D$2:$D$532,$P398)="Local",INDEX(All!$D$2:$D$532,$P398)="Local / LUPC"),INDEX(All!$I$2:$I$532,$P398),IF(INDEX(All!$D$2:$D$532,$P398)="Census",INDEX(All!$Y$2:$Y$532,$P398),""))</f>
        <v>4</v>
      </c>
      <c r="J398">
        <f>IF(OR(INDEX(All!$D$2:$D$532,$P398)="Local",INDEX(All!$D$2:$D$532,$P398)="Local / LUPC"),INDEX(All!$J$2:$J$532,$P398),IF(INDEX(All!$D$2:$D$532,$P398)="Census",INDEX(All!$AA$2:$AA$532,$P398),""))</f>
        <v>0</v>
      </c>
      <c r="K398">
        <f>IF(OR(INDEX(All!$D$2:$D$532,$P398)="Local",INDEX(All!$D$2:$D$532,$P398)="Local / LUPC"),INDEX(All!$K$2:$K$532,$P398),IF(INDEX(All!$D$2:$D$532,$P398)="Census",INDEX(All!$AB$2:$AB$532,$P398),""))</f>
        <v>0</v>
      </c>
      <c r="L398">
        <f>IF(OR(INDEX(All!$D$2:$D$532,$P398)="Local",INDEX(All!$D$2:$D$532,$P398)="Local / LUPC"),INDEX(All!$L$2:$L$532,$P398),IF(INDEX(All!$D$2:$D$532,$P398)="Census",INDEX(All!$AC$2:$AC$532,$P398),""))</f>
        <v>0</v>
      </c>
      <c r="M398">
        <f>IF(OR(INDEX(All!$D$2:$D$532,$P398)="Local",INDEX(All!$D$2:$D$532,$P398)="Local / LUPC"),INDEX(All!$M$2:$M$532,$P398),IF(INDEX(All!$D$2:$D$532,$P398)="Census",INDEX(All!$X$2:$X$532,$P398),""))</f>
        <v>4</v>
      </c>
      <c r="N398" t="str">
        <f>IF(OR(INDEX(All!$D$2:$D$532,$P398)="Local",INDEX(All!$D$2:$D$532,$P398)="Local / LUPC"),INDEX(All!$N$2:$N$532,$P398),"")</f>
        <v/>
      </c>
      <c r="O398">
        <f>INDEX(All!$V$2:$V$532,$P398)</f>
        <v>0</v>
      </c>
      <c r="P398">
        <f>MATCH($A398&amp;"|"&amp;$B398,INDEX(All!$A$2:$A$532&amp;"|"&amp;All!$B$2:$B$532,0),0)</f>
        <v>217</v>
      </c>
    </row>
    <row r="399" spans="1:16" x14ac:dyDescent="0.2">
      <c r="A399" t="s">
        <v>301</v>
      </c>
      <c r="B399" t="s">
        <v>68</v>
      </c>
      <c r="C399">
        <f>INDEX(All!$C$2:$C$532,$P399)</f>
        <v>0</v>
      </c>
      <c r="D399" t="str">
        <f>INDEX(All!$D$2:$D$532,$P399)</f>
        <v>Census</v>
      </c>
      <c r="E399" t="str">
        <f>INDEX(All!$E$2:$E$532,$P399)</f>
        <v>No</v>
      </c>
      <c r="F399" s="5">
        <f>INDEX(All!$F$2:$F$532,$P399)</f>
        <v>768</v>
      </c>
      <c r="G399">
        <f>INDEX(All!$G$2:$G$532,$P399)</f>
        <v>755</v>
      </c>
      <c r="H399" t="str">
        <f>IF(OR(INDEX(All!$D$2:$D$532,$P399)="Local",INDEX(All!$D$2:$D$532,$P399)="Local / LUPC"),INDEX(All!$H$2:$H$532,$P399),"")</f>
        <v/>
      </c>
      <c r="I399">
        <f>IF(OR(INDEX(All!$D$2:$D$532,$P399)="Local",INDEX(All!$D$2:$D$532,$P399)="Local / LUPC"),INDEX(All!$I$2:$I$532,$P399),IF(INDEX(All!$D$2:$D$532,$P399)="Census",INDEX(All!$Y$2:$Y$532,$P399),""))</f>
        <v>0</v>
      </c>
      <c r="J399">
        <f>IF(OR(INDEX(All!$D$2:$D$532,$P399)="Local",INDEX(All!$D$2:$D$532,$P399)="Local / LUPC"),INDEX(All!$J$2:$J$532,$P399),IF(INDEX(All!$D$2:$D$532,$P399)="Census",INDEX(All!$AA$2:$AA$532,$P399),""))</f>
        <v>0</v>
      </c>
      <c r="K399">
        <f>IF(OR(INDEX(All!$D$2:$D$532,$P399)="Local",INDEX(All!$D$2:$D$532,$P399)="Local / LUPC"),INDEX(All!$K$2:$K$532,$P399),IF(INDEX(All!$D$2:$D$532,$P399)="Census",INDEX(All!$AB$2:$AB$532,$P399),""))</f>
        <v>0</v>
      </c>
      <c r="L399">
        <f>IF(OR(INDEX(All!$D$2:$D$532,$P399)="Local",INDEX(All!$D$2:$D$532,$P399)="Local / LUPC"),INDEX(All!$L$2:$L$532,$P399),IF(INDEX(All!$D$2:$D$532,$P399)="Census",INDEX(All!$AC$2:$AC$532,$P399),""))</f>
        <v>0</v>
      </c>
      <c r="M399">
        <f>IF(OR(INDEX(All!$D$2:$D$532,$P399)="Local",INDEX(All!$D$2:$D$532,$P399)="Local / LUPC"),INDEX(All!$M$2:$M$532,$P399),IF(INDEX(All!$D$2:$D$532,$P399)="Census",INDEX(All!$X$2:$X$532,$P399),""))</f>
        <v>0</v>
      </c>
      <c r="N399" t="str">
        <f>IF(OR(INDEX(All!$D$2:$D$532,$P399)="Local",INDEX(All!$D$2:$D$532,$P399)="Local / LUPC"),INDEX(All!$N$2:$N$532,$P399),"")</f>
        <v/>
      </c>
      <c r="O399">
        <f>INDEX(All!$V$2:$V$532,$P399)</f>
        <v>0</v>
      </c>
      <c r="P399">
        <f>MATCH($A399&amp;"|"&amp;$B399,INDEX(All!$A$2:$A$532&amp;"|"&amp;All!$B$2:$B$532,0),0)</f>
        <v>218</v>
      </c>
    </row>
    <row r="400" spans="1:16" x14ac:dyDescent="0.2">
      <c r="A400" t="s">
        <v>307</v>
      </c>
      <c r="B400" t="s">
        <v>70</v>
      </c>
      <c r="C400">
        <f>INDEX(All!$C$2:$C$532,$P400)</f>
        <v>0</v>
      </c>
      <c r="D400" t="str">
        <f>INDEX(All!$D$2:$D$532,$P400)</f>
        <v>Census</v>
      </c>
      <c r="E400" t="str">
        <f>INDEX(All!$E$2:$E$532,$P400)</f>
        <v>No</v>
      </c>
      <c r="F400" s="5">
        <f>INDEX(All!$F$2:$F$532,$P400)</f>
        <v>2647</v>
      </c>
      <c r="G400">
        <f>INDEX(All!$G$2:$G$532,$P400)</f>
        <v>2709</v>
      </c>
      <c r="H400" t="str">
        <f>IF(OR(INDEX(All!$D$2:$D$532,$P400)="Local",INDEX(All!$D$2:$D$532,$P400)="Local / LUPC"),INDEX(All!$H$2:$H$532,$P400),"")</f>
        <v/>
      </c>
      <c r="I400">
        <f>IF(OR(INDEX(All!$D$2:$D$532,$P400)="Local",INDEX(All!$D$2:$D$532,$P400)="Local / LUPC"),INDEX(All!$I$2:$I$532,$P400),IF(INDEX(All!$D$2:$D$532,$P400)="Census",INDEX(All!$Y$2:$Y$532,$P400),""))</f>
        <v>22</v>
      </c>
      <c r="J400">
        <f>IF(OR(INDEX(All!$D$2:$D$532,$P400)="Local",INDEX(All!$D$2:$D$532,$P400)="Local / LUPC"),INDEX(All!$J$2:$J$532,$P400),IF(INDEX(All!$D$2:$D$532,$P400)="Census",INDEX(All!$AA$2:$AA$532,$P400),""))</f>
        <v>0</v>
      </c>
      <c r="K400">
        <f>IF(OR(INDEX(All!$D$2:$D$532,$P400)="Local",INDEX(All!$D$2:$D$532,$P400)="Local / LUPC"),INDEX(All!$K$2:$K$532,$P400),IF(INDEX(All!$D$2:$D$532,$P400)="Census",INDEX(All!$AB$2:$AB$532,$P400),""))</f>
        <v>0</v>
      </c>
      <c r="L400">
        <f>IF(OR(INDEX(All!$D$2:$D$532,$P400)="Local",INDEX(All!$D$2:$D$532,$P400)="Local / LUPC"),INDEX(All!$L$2:$L$532,$P400),IF(INDEX(All!$D$2:$D$532,$P400)="Census",INDEX(All!$AC$2:$AC$532,$P400),""))</f>
        <v>0</v>
      </c>
      <c r="M400">
        <f>IF(OR(INDEX(All!$D$2:$D$532,$P400)="Local",INDEX(All!$D$2:$D$532,$P400)="Local / LUPC"),INDEX(All!$M$2:$M$532,$P400),IF(INDEX(All!$D$2:$D$532,$P400)="Census",INDEX(All!$X$2:$X$532,$P400),""))</f>
        <v>22</v>
      </c>
      <c r="N400" t="str">
        <f>IF(OR(INDEX(All!$D$2:$D$532,$P400)="Local",INDEX(All!$D$2:$D$532,$P400)="Local / LUPC"),INDEX(All!$N$2:$N$532,$P400),"")</f>
        <v/>
      </c>
      <c r="O400">
        <f>INDEX(All!$V$2:$V$532,$P400)</f>
        <v>0</v>
      </c>
      <c r="P400">
        <f>MATCH($A400&amp;"|"&amp;$B400,INDEX(All!$A$2:$A$532&amp;"|"&amp;All!$B$2:$B$532,0),0)</f>
        <v>224</v>
      </c>
    </row>
    <row r="401" spans="1:16" x14ac:dyDescent="0.2">
      <c r="A401" t="s">
        <v>308</v>
      </c>
      <c r="B401" t="s">
        <v>62</v>
      </c>
      <c r="C401">
        <f>INDEX(All!$C$2:$C$532,$P401)</f>
        <v>0</v>
      </c>
      <c r="D401" t="str">
        <f>INDEX(All!$D$2:$D$532,$P401)</f>
        <v>Census</v>
      </c>
      <c r="E401" t="str">
        <f>INDEX(All!$E$2:$E$532,$P401)</f>
        <v>No</v>
      </c>
      <c r="F401" s="5">
        <f>INDEX(All!$F$2:$F$532,$P401)</f>
        <v>570</v>
      </c>
      <c r="G401">
        <f>INDEX(All!$G$2:$G$532,$P401)</f>
        <v>613</v>
      </c>
      <c r="H401" t="str">
        <f>IF(OR(INDEX(All!$D$2:$D$532,$P401)="Local",INDEX(All!$D$2:$D$532,$P401)="Local / LUPC"),INDEX(All!$H$2:$H$532,$P401),"")</f>
        <v/>
      </c>
      <c r="I401">
        <f>IF(OR(INDEX(All!$D$2:$D$532,$P401)="Local",INDEX(All!$D$2:$D$532,$P401)="Local / LUPC"),INDEX(All!$I$2:$I$532,$P401),IF(INDEX(All!$D$2:$D$532,$P401)="Census",INDEX(All!$Y$2:$Y$532,$P401),""))</f>
        <v>5</v>
      </c>
      <c r="J401">
        <f>IF(OR(INDEX(All!$D$2:$D$532,$P401)="Local",INDEX(All!$D$2:$D$532,$P401)="Local / LUPC"),INDEX(All!$J$2:$J$532,$P401),IF(INDEX(All!$D$2:$D$532,$P401)="Census",INDEX(All!$AA$2:$AA$532,$P401),""))</f>
        <v>0</v>
      </c>
      <c r="K401">
        <f>IF(OR(INDEX(All!$D$2:$D$532,$P401)="Local",INDEX(All!$D$2:$D$532,$P401)="Local / LUPC"),INDEX(All!$K$2:$K$532,$P401),IF(INDEX(All!$D$2:$D$532,$P401)="Census",INDEX(All!$AB$2:$AB$532,$P401),""))</f>
        <v>0</v>
      </c>
      <c r="L401">
        <f>IF(OR(INDEX(All!$D$2:$D$532,$P401)="Local",INDEX(All!$D$2:$D$532,$P401)="Local / LUPC"),INDEX(All!$L$2:$L$532,$P401),IF(INDEX(All!$D$2:$D$532,$P401)="Census",INDEX(All!$AC$2:$AC$532,$P401),""))</f>
        <v>0</v>
      </c>
      <c r="M401">
        <f>IF(OR(INDEX(All!$D$2:$D$532,$P401)="Local",INDEX(All!$D$2:$D$532,$P401)="Local / LUPC"),INDEX(All!$M$2:$M$532,$P401),IF(INDEX(All!$D$2:$D$532,$P401)="Census",INDEX(All!$X$2:$X$532,$P401),""))</f>
        <v>5</v>
      </c>
      <c r="N401" t="str">
        <f>IF(OR(INDEX(All!$D$2:$D$532,$P401)="Local",INDEX(All!$D$2:$D$532,$P401)="Local / LUPC"),INDEX(All!$N$2:$N$532,$P401),"")</f>
        <v/>
      </c>
      <c r="O401">
        <f>INDEX(All!$V$2:$V$532,$P401)</f>
        <v>0</v>
      </c>
      <c r="P401">
        <f>MATCH($A401&amp;"|"&amp;$B401,INDEX(All!$A$2:$A$532&amp;"|"&amp;All!$B$2:$B$532,0),0)</f>
        <v>225</v>
      </c>
    </row>
    <row r="402" spans="1:16" x14ac:dyDescent="0.2">
      <c r="A402" t="s">
        <v>310</v>
      </c>
      <c r="B402" t="s">
        <v>72</v>
      </c>
      <c r="C402">
        <f>INDEX(All!$C$2:$C$532,$P402)</f>
        <v>0</v>
      </c>
      <c r="D402" t="str">
        <f>INDEX(All!$D$2:$D$532,$P402)</f>
        <v>Census</v>
      </c>
      <c r="E402" t="str">
        <f>INDEX(All!$E$2:$E$532,$P402)</f>
        <v>No</v>
      </c>
      <c r="F402" s="5">
        <f>INDEX(All!$F$2:$F$532,$P402)</f>
        <v>1333</v>
      </c>
      <c r="G402">
        <f>INDEX(All!$G$2:$G$532,$P402)</f>
        <v>1415</v>
      </c>
      <c r="H402" t="str">
        <f>IF(OR(INDEX(All!$D$2:$D$532,$P402)="Local",INDEX(All!$D$2:$D$532,$P402)="Local / LUPC"),INDEX(All!$H$2:$H$532,$P402),"")</f>
        <v/>
      </c>
      <c r="I402">
        <f>IF(OR(INDEX(All!$D$2:$D$532,$P402)="Local",INDEX(All!$D$2:$D$532,$P402)="Local / LUPC"),INDEX(All!$I$2:$I$532,$P402),IF(INDEX(All!$D$2:$D$532,$P402)="Census",INDEX(All!$Y$2:$Y$532,$P402),""))</f>
        <v>1</v>
      </c>
      <c r="J402">
        <f>IF(OR(INDEX(All!$D$2:$D$532,$P402)="Local",INDEX(All!$D$2:$D$532,$P402)="Local / LUPC"),INDEX(All!$J$2:$J$532,$P402),IF(INDEX(All!$D$2:$D$532,$P402)="Census",INDEX(All!$AA$2:$AA$532,$P402),""))</f>
        <v>0</v>
      </c>
      <c r="K402">
        <f>IF(OR(INDEX(All!$D$2:$D$532,$P402)="Local",INDEX(All!$D$2:$D$532,$P402)="Local / LUPC"),INDEX(All!$K$2:$K$532,$P402),IF(INDEX(All!$D$2:$D$532,$P402)="Census",INDEX(All!$AB$2:$AB$532,$P402),""))</f>
        <v>0</v>
      </c>
      <c r="L402">
        <f>IF(OR(INDEX(All!$D$2:$D$532,$P402)="Local",INDEX(All!$D$2:$D$532,$P402)="Local / LUPC"),INDEX(All!$L$2:$L$532,$P402),IF(INDEX(All!$D$2:$D$532,$P402)="Census",INDEX(All!$AC$2:$AC$532,$P402),""))</f>
        <v>0</v>
      </c>
      <c r="M402">
        <f>IF(OR(INDEX(All!$D$2:$D$532,$P402)="Local",INDEX(All!$D$2:$D$532,$P402)="Local / LUPC"),INDEX(All!$M$2:$M$532,$P402),IF(INDEX(All!$D$2:$D$532,$P402)="Census",INDEX(All!$X$2:$X$532,$P402),""))</f>
        <v>1</v>
      </c>
      <c r="N402" t="str">
        <f>IF(OR(INDEX(All!$D$2:$D$532,$P402)="Local",INDEX(All!$D$2:$D$532,$P402)="Local / LUPC"),INDEX(All!$N$2:$N$532,$P402),"")</f>
        <v/>
      </c>
      <c r="O402">
        <f>INDEX(All!$V$2:$V$532,$P402)</f>
        <v>0</v>
      </c>
      <c r="P402">
        <f>MATCH($A402&amp;"|"&amp;$B402,INDEX(All!$A$2:$A$532&amp;"|"&amp;All!$B$2:$B$532,0),0)</f>
        <v>227</v>
      </c>
    </row>
    <row r="403" spans="1:16" x14ac:dyDescent="0.2">
      <c r="A403" t="s">
        <v>313</v>
      </c>
      <c r="B403" t="s">
        <v>100</v>
      </c>
      <c r="C403">
        <f>INDEX(All!$C$2:$C$532,$P403)</f>
        <v>0</v>
      </c>
      <c r="D403" t="str">
        <f>INDEX(All!$D$2:$D$532,$P403)</f>
        <v>Census</v>
      </c>
      <c r="E403" t="str">
        <f>INDEX(All!$E$2:$E$532,$P403)</f>
        <v>No</v>
      </c>
      <c r="F403" s="5">
        <f>INDEX(All!$F$2:$F$532,$P403)</f>
        <v>820</v>
      </c>
      <c r="G403">
        <f>INDEX(All!$G$2:$G$532,$P403)</f>
        <v>1013</v>
      </c>
      <c r="H403" t="str">
        <f>IF(OR(INDEX(All!$D$2:$D$532,$P403)="Local",INDEX(All!$D$2:$D$532,$P403)="Local / LUPC"),INDEX(All!$H$2:$H$532,$P403),"")</f>
        <v/>
      </c>
      <c r="I403">
        <f>IF(OR(INDEX(All!$D$2:$D$532,$P403)="Local",INDEX(All!$D$2:$D$532,$P403)="Local / LUPC"),INDEX(All!$I$2:$I$532,$P403),IF(INDEX(All!$D$2:$D$532,$P403)="Census",INDEX(All!$Y$2:$Y$532,$P403),""))</f>
        <v>8</v>
      </c>
      <c r="J403">
        <f>IF(OR(INDEX(All!$D$2:$D$532,$P403)="Local",INDEX(All!$D$2:$D$532,$P403)="Local / LUPC"),INDEX(All!$J$2:$J$532,$P403),IF(INDEX(All!$D$2:$D$532,$P403)="Census",INDEX(All!$AA$2:$AA$532,$P403),""))</f>
        <v>0</v>
      </c>
      <c r="K403">
        <f>IF(OR(INDEX(All!$D$2:$D$532,$P403)="Local",INDEX(All!$D$2:$D$532,$P403)="Local / LUPC"),INDEX(All!$K$2:$K$532,$P403),IF(INDEX(All!$D$2:$D$532,$P403)="Census",INDEX(All!$AB$2:$AB$532,$P403),""))</f>
        <v>4</v>
      </c>
      <c r="L403">
        <f>IF(OR(INDEX(All!$D$2:$D$532,$P403)="Local",INDEX(All!$D$2:$D$532,$P403)="Local / LUPC"),INDEX(All!$L$2:$L$532,$P403),IF(INDEX(All!$D$2:$D$532,$P403)="Census",INDEX(All!$AC$2:$AC$532,$P403),""))</f>
        <v>0</v>
      </c>
      <c r="M403">
        <f>IF(OR(INDEX(All!$D$2:$D$532,$P403)="Local",INDEX(All!$D$2:$D$532,$P403)="Local / LUPC"),INDEX(All!$M$2:$M$532,$P403),IF(INDEX(All!$D$2:$D$532,$P403)="Census",INDEX(All!$X$2:$X$532,$P403),""))</f>
        <v>12</v>
      </c>
      <c r="N403" t="str">
        <f>IF(OR(INDEX(All!$D$2:$D$532,$P403)="Local",INDEX(All!$D$2:$D$532,$P403)="Local / LUPC"),INDEX(All!$N$2:$N$532,$P403),"")</f>
        <v/>
      </c>
      <c r="O403">
        <f>INDEX(All!$V$2:$V$532,$P403)</f>
        <v>0</v>
      </c>
      <c r="P403">
        <f>MATCH($A403&amp;"|"&amp;$B403,INDEX(All!$A$2:$A$532&amp;"|"&amp;All!$B$2:$B$532,0),0)</f>
        <v>230</v>
      </c>
    </row>
    <row r="404" spans="1:16" x14ac:dyDescent="0.2">
      <c r="A404" t="s">
        <v>83</v>
      </c>
      <c r="B404" t="s">
        <v>116</v>
      </c>
      <c r="C404">
        <f>INDEX(All!$C$2:$C$532,$P404)</f>
        <v>0</v>
      </c>
      <c r="D404" t="str">
        <f>INDEX(All!$D$2:$D$532,$P404)</f>
        <v>Not Available</v>
      </c>
      <c r="E404" t="str">
        <f>INDEX(All!$E$2:$E$532,$P404)</f>
        <v>No</v>
      </c>
      <c r="F404" s="5">
        <f>INDEX(All!$F$2:$F$532,$P404)</f>
        <v>825</v>
      </c>
      <c r="G404">
        <f>INDEX(All!$G$2:$G$532,$P404)</f>
        <v>813</v>
      </c>
      <c r="H404" t="str">
        <f>IF(OR(INDEX(All!$D$2:$D$532,$P404)="Local",INDEX(All!$D$2:$D$532,$P404)="Local / LUPC"),INDEX(All!$H$2:$H$532,$P404),"")</f>
        <v/>
      </c>
      <c r="I404" t="str">
        <f>IF(OR(INDEX(All!$D$2:$D$532,$P404)="Local",INDEX(All!$D$2:$D$532,$P404)="Local / LUPC"),INDEX(All!$I$2:$I$532,$P404),IF(INDEX(All!$D$2:$D$532,$P404)="Census",INDEX(All!$Y$2:$Y$532,$P404),""))</f>
        <v/>
      </c>
      <c r="J404" t="str">
        <f>IF(OR(INDEX(All!$D$2:$D$532,$P404)="Local",INDEX(All!$D$2:$D$532,$P404)="Local / LUPC"),INDEX(All!$J$2:$J$532,$P404),IF(INDEX(All!$D$2:$D$532,$P404)="Census",INDEX(All!$AA$2:$AA$532,$P404),""))</f>
        <v/>
      </c>
      <c r="K404" t="str">
        <f>IF(OR(INDEX(All!$D$2:$D$532,$P404)="Local",INDEX(All!$D$2:$D$532,$P404)="Local / LUPC"),INDEX(All!$K$2:$K$532,$P404),IF(INDEX(All!$D$2:$D$532,$P404)="Census",INDEX(All!$AB$2:$AB$532,$P404),""))</f>
        <v/>
      </c>
      <c r="L404" t="str">
        <f>IF(OR(INDEX(All!$D$2:$D$532,$P404)="Local",INDEX(All!$D$2:$D$532,$P404)="Local / LUPC"),INDEX(All!$L$2:$L$532,$P404),IF(INDEX(All!$D$2:$D$532,$P404)="Census",INDEX(All!$AC$2:$AC$532,$P404),""))</f>
        <v/>
      </c>
      <c r="M404" t="str">
        <f>IF(OR(INDEX(All!$D$2:$D$532,$P404)="Local",INDEX(All!$D$2:$D$532,$P404)="Local / LUPC"),INDEX(All!$M$2:$M$532,$P404),IF(INDEX(All!$D$2:$D$532,$P404)="Census",INDEX(All!$X$2:$X$532,$P404),""))</f>
        <v/>
      </c>
      <c r="N404" t="str">
        <f>IF(OR(INDEX(All!$D$2:$D$532,$P404)="Local",INDEX(All!$D$2:$D$532,$P404)="Local / LUPC"),INDEX(All!$N$2:$N$532,$P404),"")</f>
        <v/>
      </c>
      <c r="O404">
        <f>INDEX(All!$V$2:$V$532,$P404)</f>
        <v>0</v>
      </c>
      <c r="P404">
        <f>MATCH($A404&amp;"|"&amp;$B404,INDEX(All!$A$2:$A$532&amp;"|"&amp;All!$B$2:$B$532,0),0)</f>
        <v>234</v>
      </c>
    </row>
    <row r="405" spans="1:16" x14ac:dyDescent="0.2">
      <c r="A405" t="s">
        <v>322</v>
      </c>
      <c r="B405" t="s">
        <v>72</v>
      </c>
      <c r="C405">
        <f>INDEX(All!$C$2:$C$532,$P405)</f>
        <v>0</v>
      </c>
      <c r="D405" t="str">
        <f>INDEX(All!$D$2:$D$532,$P405)</f>
        <v>Census</v>
      </c>
      <c r="E405" t="str">
        <f>INDEX(All!$E$2:$E$532,$P405)</f>
        <v>No</v>
      </c>
      <c r="F405" s="5">
        <f>INDEX(All!$F$2:$F$532,$P405)</f>
        <v>925</v>
      </c>
      <c r="G405">
        <f>INDEX(All!$G$2:$G$532,$P405)</f>
        <v>925</v>
      </c>
      <c r="H405" t="str">
        <f>IF(OR(INDEX(All!$D$2:$D$532,$P405)="Local",INDEX(All!$D$2:$D$532,$P405)="Local / LUPC"),INDEX(All!$H$2:$H$532,$P405),"")</f>
        <v/>
      </c>
      <c r="I405">
        <f>IF(OR(INDEX(All!$D$2:$D$532,$P405)="Local",INDEX(All!$D$2:$D$532,$P405)="Local / LUPC"),INDEX(All!$I$2:$I$532,$P405),IF(INDEX(All!$D$2:$D$532,$P405)="Census",INDEX(All!$Y$2:$Y$532,$P405),""))</f>
        <v>2</v>
      </c>
      <c r="J405">
        <f>IF(OR(INDEX(All!$D$2:$D$532,$P405)="Local",INDEX(All!$D$2:$D$532,$P405)="Local / LUPC"),INDEX(All!$J$2:$J$532,$P405),IF(INDEX(All!$D$2:$D$532,$P405)="Census",INDEX(All!$AA$2:$AA$532,$P405),""))</f>
        <v>0</v>
      </c>
      <c r="K405">
        <f>IF(OR(INDEX(All!$D$2:$D$532,$P405)="Local",INDEX(All!$D$2:$D$532,$P405)="Local / LUPC"),INDEX(All!$K$2:$K$532,$P405),IF(INDEX(All!$D$2:$D$532,$P405)="Census",INDEX(All!$AB$2:$AB$532,$P405),""))</f>
        <v>0</v>
      </c>
      <c r="L405">
        <f>IF(OR(INDEX(All!$D$2:$D$532,$P405)="Local",INDEX(All!$D$2:$D$532,$P405)="Local / LUPC"),INDEX(All!$L$2:$L$532,$P405),IF(INDEX(All!$D$2:$D$532,$P405)="Census",INDEX(All!$AC$2:$AC$532,$P405),""))</f>
        <v>0</v>
      </c>
      <c r="M405">
        <f>IF(OR(INDEX(All!$D$2:$D$532,$P405)="Local",INDEX(All!$D$2:$D$532,$P405)="Local / LUPC"),INDEX(All!$M$2:$M$532,$P405),IF(INDEX(All!$D$2:$D$532,$P405)="Census",INDEX(All!$X$2:$X$532,$P405),""))</f>
        <v>2</v>
      </c>
      <c r="N405" t="str">
        <f>IF(OR(INDEX(All!$D$2:$D$532,$P405)="Local",INDEX(All!$D$2:$D$532,$P405)="Local / LUPC"),INDEX(All!$N$2:$N$532,$P405),"")</f>
        <v/>
      </c>
      <c r="O405">
        <f>INDEX(All!$V$2:$V$532,$P405)</f>
        <v>0</v>
      </c>
      <c r="P405">
        <f>MATCH($A405&amp;"|"&amp;$B405,INDEX(All!$A$2:$A$532&amp;"|"&amp;All!$B$2:$B$532,0),0)</f>
        <v>240</v>
      </c>
    </row>
    <row r="406" spans="1:16" x14ac:dyDescent="0.2">
      <c r="A406" t="s">
        <v>324</v>
      </c>
      <c r="B406" t="s">
        <v>72</v>
      </c>
      <c r="C406">
        <f>INDEX(All!$C$2:$C$532,$P406)</f>
        <v>0</v>
      </c>
      <c r="D406" t="str">
        <f>INDEX(All!$D$2:$D$532,$P406)</f>
        <v>Census</v>
      </c>
      <c r="E406" t="str">
        <f>INDEX(All!$E$2:$E$532,$P406)</f>
        <v>No</v>
      </c>
      <c r="F406" s="5">
        <f>INDEX(All!$F$2:$F$532,$P406)</f>
        <v>3069</v>
      </c>
      <c r="G406">
        <f>INDEX(All!$G$2:$G$532,$P406)</f>
        <v>3221</v>
      </c>
      <c r="H406" t="str">
        <f>IF(OR(INDEX(All!$D$2:$D$532,$P406)="Local",INDEX(All!$D$2:$D$532,$P406)="Local / LUPC"),INDEX(All!$H$2:$H$532,$P406),"")</f>
        <v/>
      </c>
      <c r="I406">
        <f>IF(OR(INDEX(All!$D$2:$D$532,$P406)="Local",INDEX(All!$D$2:$D$532,$P406)="Local / LUPC"),INDEX(All!$I$2:$I$532,$P406),IF(INDEX(All!$D$2:$D$532,$P406)="Census",INDEX(All!$Y$2:$Y$532,$P406),""))</f>
        <v>11</v>
      </c>
      <c r="J406">
        <f>IF(OR(INDEX(All!$D$2:$D$532,$P406)="Local",INDEX(All!$D$2:$D$532,$P406)="Local / LUPC"),INDEX(All!$J$2:$J$532,$P406),IF(INDEX(All!$D$2:$D$532,$P406)="Census",INDEX(All!$AA$2:$AA$532,$P406),""))</f>
        <v>2</v>
      </c>
      <c r="K406">
        <f>IF(OR(INDEX(All!$D$2:$D$532,$P406)="Local",INDEX(All!$D$2:$D$532,$P406)="Local / LUPC"),INDEX(All!$K$2:$K$532,$P406),IF(INDEX(All!$D$2:$D$532,$P406)="Census",INDEX(All!$AB$2:$AB$532,$P406),""))</f>
        <v>21</v>
      </c>
      <c r="L406">
        <f>IF(OR(INDEX(All!$D$2:$D$532,$P406)="Local",INDEX(All!$D$2:$D$532,$P406)="Local / LUPC"),INDEX(All!$L$2:$L$532,$P406),IF(INDEX(All!$D$2:$D$532,$P406)="Census",INDEX(All!$AC$2:$AC$532,$P406),""))</f>
        <v>0</v>
      </c>
      <c r="M406">
        <f>IF(OR(INDEX(All!$D$2:$D$532,$P406)="Local",INDEX(All!$D$2:$D$532,$P406)="Local / LUPC"),INDEX(All!$M$2:$M$532,$P406),IF(INDEX(All!$D$2:$D$532,$P406)="Census",INDEX(All!$X$2:$X$532,$P406),""))</f>
        <v>34</v>
      </c>
      <c r="N406" t="str">
        <f>IF(OR(INDEX(All!$D$2:$D$532,$P406)="Local",INDEX(All!$D$2:$D$532,$P406)="Local / LUPC"),INDEX(All!$N$2:$N$532,$P406),"")</f>
        <v/>
      </c>
      <c r="O406">
        <f>INDEX(All!$V$2:$V$532,$P406)</f>
        <v>0</v>
      </c>
      <c r="P406">
        <f>MATCH($A406&amp;"|"&amp;$B406,INDEX(All!$A$2:$A$532&amp;"|"&amp;All!$B$2:$B$532,0),0)</f>
        <v>242</v>
      </c>
    </row>
    <row r="407" spans="1:16" x14ac:dyDescent="0.2">
      <c r="A407" t="s">
        <v>326</v>
      </c>
      <c r="B407" t="s">
        <v>116</v>
      </c>
      <c r="C407">
        <f>INDEX(All!$C$2:$C$532,$P407)</f>
        <v>0</v>
      </c>
      <c r="D407" t="str">
        <f>INDEX(All!$D$2:$D$532,$P407)</f>
        <v>Not Available</v>
      </c>
      <c r="E407" t="str">
        <f>INDEX(All!$E$2:$E$532,$P407)</f>
        <v>No</v>
      </c>
      <c r="F407" s="5">
        <f>INDEX(All!$F$2:$F$532,$P407)</f>
        <v>969</v>
      </c>
      <c r="G407">
        <f>INDEX(All!$G$2:$G$532,$P407)</f>
        <v>950</v>
      </c>
      <c r="H407" t="str">
        <f>IF(OR(INDEX(All!$D$2:$D$532,$P407)="Local",INDEX(All!$D$2:$D$532,$P407)="Local / LUPC"),INDEX(All!$H$2:$H$532,$P407),"")</f>
        <v/>
      </c>
      <c r="I407" t="str">
        <f>IF(OR(INDEX(All!$D$2:$D$532,$P407)="Local",INDEX(All!$D$2:$D$532,$P407)="Local / LUPC"),INDEX(All!$I$2:$I$532,$P407),IF(INDEX(All!$D$2:$D$532,$P407)="Census",INDEX(All!$Y$2:$Y$532,$P407),""))</f>
        <v/>
      </c>
      <c r="J407" t="str">
        <f>IF(OR(INDEX(All!$D$2:$D$532,$P407)="Local",INDEX(All!$D$2:$D$532,$P407)="Local / LUPC"),INDEX(All!$J$2:$J$532,$P407),IF(INDEX(All!$D$2:$D$532,$P407)="Census",INDEX(All!$AA$2:$AA$532,$P407),""))</f>
        <v/>
      </c>
      <c r="K407" t="str">
        <f>IF(OR(INDEX(All!$D$2:$D$532,$P407)="Local",INDEX(All!$D$2:$D$532,$P407)="Local / LUPC"),INDEX(All!$K$2:$K$532,$P407),IF(INDEX(All!$D$2:$D$532,$P407)="Census",INDEX(All!$AB$2:$AB$532,$P407),""))</f>
        <v/>
      </c>
      <c r="L407" t="str">
        <f>IF(OR(INDEX(All!$D$2:$D$532,$P407)="Local",INDEX(All!$D$2:$D$532,$P407)="Local / LUPC"),INDEX(All!$L$2:$L$532,$P407),IF(INDEX(All!$D$2:$D$532,$P407)="Census",INDEX(All!$AC$2:$AC$532,$P407),""))</f>
        <v/>
      </c>
      <c r="M407" t="str">
        <f>IF(OR(INDEX(All!$D$2:$D$532,$P407)="Local",INDEX(All!$D$2:$D$532,$P407)="Local / LUPC"),INDEX(All!$M$2:$M$532,$P407),IF(INDEX(All!$D$2:$D$532,$P407)="Census",INDEX(All!$X$2:$X$532,$P407),""))</f>
        <v/>
      </c>
      <c r="N407" t="str">
        <f>IF(OR(INDEX(All!$D$2:$D$532,$P407)="Local",INDEX(All!$D$2:$D$532,$P407)="Local / LUPC"),INDEX(All!$N$2:$N$532,$P407),"")</f>
        <v/>
      </c>
      <c r="O407">
        <f>INDEX(All!$V$2:$V$532,$P407)</f>
        <v>0</v>
      </c>
      <c r="P407">
        <f>MATCH($A407&amp;"|"&amp;$B407,INDEX(All!$A$2:$A$532&amp;"|"&amp;All!$B$2:$B$532,0),0)</f>
        <v>244</v>
      </c>
    </row>
    <row r="408" spans="1:16" x14ac:dyDescent="0.2">
      <c r="A408" t="s">
        <v>328</v>
      </c>
      <c r="B408" t="s">
        <v>68</v>
      </c>
      <c r="C408">
        <f>INDEX(All!$C$2:$C$532,$P408)</f>
        <v>0</v>
      </c>
      <c r="D408" t="str">
        <f>INDEX(All!$D$2:$D$532,$P408)</f>
        <v>Census</v>
      </c>
      <c r="E408" t="str">
        <f>INDEX(All!$E$2:$E$532,$P408)</f>
        <v>No</v>
      </c>
      <c r="F408" s="5">
        <f>INDEX(All!$F$2:$F$532,$P408)</f>
        <v>1579</v>
      </c>
      <c r="G408">
        <f>INDEX(All!$G$2:$G$532,$P408)</f>
        <v>1503</v>
      </c>
      <c r="H408" t="str">
        <f>IF(OR(INDEX(All!$D$2:$D$532,$P408)="Local",INDEX(All!$D$2:$D$532,$P408)="Local / LUPC"),INDEX(All!$H$2:$H$532,$P408),"")</f>
        <v/>
      </c>
      <c r="I408">
        <f>IF(OR(INDEX(All!$D$2:$D$532,$P408)="Local",INDEX(All!$D$2:$D$532,$P408)="Local / LUPC"),INDEX(All!$I$2:$I$532,$P408),IF(INDEX(All!$D$2:$D$532,$P408)="Census",INDEX(All!$Y$2:$Y$532,$P408),""))</f>
        <v>0</v>
      </c>
      <c r="J408">
        <f>IF(OR(INDEX(All!$D$2:$D$532,$P408)="Local",INDEX(All!$D$2:$D$532,$P408)="Local / LUPC"),INDEX(All!$J$2:$J$532,$P408),IF(INDEX(All!$D$2:$D$532,$P408)="Census",INDEX(All!$AA$2:$AA$532,$P408),""))</f>
        <v>0</v>
      </c>
      <c r="K408">
        <f>IF(OR(INDEX(All!$D$2:$D$532,$P408)="Local",INDEX(All!$D$2:$D$532,$P408)="Local / LUPC"),INDEX(All!$K$2:$K$532,$P408),IF(INDEX(All!$D$2:$D$532,$P408)="Census",INDEX(All!$AB$2:$AB$532,$P408),""))</f>
        <v>0</v>
      </c>
      <c r="L408">
        <f>IF(OR(INDEX(All!$D$2:$D$532,$P408)="Local",INDEX(All!$D$2:$D$532,$P408)="Local / LUPC"),INDEX(All!$L$2:$L$532,$P408),IF(INDEX(All!$D$2:$D$532,$P408)="Census",INDEX(All!$AC$2:$AC$532,$P408),""))</f>
        <v>0</v>
      </c>
      <c r="M408">
        <f>IF(OR(INDEX(All!$D$2:$D$532,$P408)="Local",INDEX(All!$D$2:$D$532,$P408)="Local / LUPC"),INDEX(All!$M$2:$M$532,$P408),IF(INDEX(All!$D$2:$D$532,$P408)="Census",INDEX(All!$X$2:$X$532,$P408),""))</f>
        <v>0</v>
      </c>
      <c r="N408" t="str">
        <f>IF(OR(INDEX(All!$D$2:$D$532,$P408)="Local",INDEX(All!$D$2:$D$532,$P408)="Local / LUPC"),INDEX(All!$N$2:$N$532,$P408),"")</f>
        <v/>
      </c>
      <c r="O408">
        <f>INDEX(All!$V$2:$V$532,$P408)</f>
        <v>0</v>
      </c>
      <c r="P408">
        <f>MATCH($A408&amp;"|"&amp;$B408,INDEX(All!$A$2:$A$532&amp;"|"&amp;All!$B$2:$B$532,0),0)</f>
        <v>246</v>
      </c>
    </row>
    <row r="409" spans="1:16" x14ac:dyDescent="0.2">
      <c r="A409" t="s">
        <v>70</v>
      </c>
      <c r="B409" t="s">
        <v>72</v>
      </c>
      <c r="C409">
        <f>INDEX(All!$C$2:$C$532,$P409)</f>
        <v>0</v>
      </c>
      <c r="D409" t="str">
        <f>INDEX(All!$D$2:$D$532,$P409)</f>
        <v>Census</v>
      </c>
      <c r="E409" t="str">
        <f>INDEX(All!$E$2:$E$532,$P409)</f>
        <v>Yes</v>
      </c>
      <c r="F409" s="5">
        <f>INDEX(All!$F$2:$F$532,$P409)</f>
        <v>4890</v>
      </c>
      <c r="G409">
        <f>INDEX(All!$G$2:$G$532,$P409)</f>
        <v>4960</v>
      </c>
      <c r="H409" t="str">
        <f>IF(OR(INDEX(All!$D$2:$D$532,$P409)="Local",INDEX(All!$D$2:$D$532,$P409)="Local / LUPC"),INDEX(All!$H$2:$H$532,$P409),"")</f>
        <v/>
      </c>
      <c r="I409">
        <f>IF(OR(INDEX(All!$D$2:$D$532,$P409)="Local",INDEX(All!$D$2:$D$532,$P409)="Local / LUPC"),INDEX(All!$I$2:$I$532,$P409),IF(INDEX(All!$D$2:$D$532,$P409)="Census",INDEX(All!$Y$2:$Y$532,$P409),""))</f>
        <v>11</v>
      </c>
      <c r="J409">
        <f>IF(OR(INDEX(All!$D$2:$D$532,$P409)="Local",INDEX(All!$D$2:$D$532,$P409)="Local / LUPC"),INDEX(All!$J$2:$J$532,$P409),IF(INDEX(All!$D$2:$D$532,$P409)="Census",INDEX(All!$AA$2:$AA$532,$P409),""))</f>
        <v>0</v>
      </c>
      <c r="K409">
        <f>IF(OR(INDEX(All!$D$2:$D$532,$P409)="Local",INDEX(All!$D$2:$D$532,$P409)="Local / LUPC"),INDEX(All!$K$2:$K$532,$P409),IF(INDEX(All!$D$2:$D$532,$P409)="Census",INDEX(All!$AB$2:$AB$532,$P409),""))</f>
        <v>0</v>
      </c>
      <c r="L409">
        <f>IF(OR(INDEX(All!$D$2:$D$532,$P409)="Local",INDEX(All!$D$2:$D$532,$P409)="Local / LUPC"),INDEX(All!$L$2:$L$532,$P409),IF(INDEX(All!$D$2:$D$532,$P409)="Census",INDEX(All!$AC$2:$AC$532,$P409),""))</f>
        <v>0</v>
      </c>
      <c r="M409">
        <f>IF(OR(INDEX(All!$D$2:$D$532,$P409)="Local",INDEX(All!$D$2:$D$532,$P409)="Local / LUPC"),INDEX(All!$M$2:$M$532,$P409),IF(INDEX(All!$D$2:$D$532,$P409)="Census",INDEX(All!$X$2:$X$532,$P409),""))</f>
        <v>11</v>
      </c>
      <c r="N409" t="str">
        <f>IF(OR(INDEX(All!$D$2:$D$532,$P409)="Local",INDEX(All!$D$2:$D$532,$P409)="Local / LUPC"),INDEX(All!$N$2:$N$532,$P409),"")</f>
        <v/>
      </c>
      <c r="O409">
        <f>INDEX(All!$V$2:$V$532,$P409)</f>
        <v>0</v>
      </c>
      <c r="P409">
        <f>MATCH($A409&amp;"|"&amp;$B409,INDEX(All!$A$2:$A$532&amp;"|"&amp;All!$B$2:$B$532,0),0)</f>
        <v>248</v>
      </c>
    </row>
    <row r="410" spans="1:16" x14ac:dyDescent="0.2">
      <c r="A410" t="s">
        <v>331</v>
      </c>
      <c r="B410" t="s">
        <v>116</v>
      </c>
      <c r="C410">
        <f>INDEX(All!$C$2:$C$532,$P410)</f>
        <v>0</v>
      </c>
      <c r="D410" t="str">
        <f>INDEX(All!$D$2:$D$532,$P410)</f>
        <v>Census</v>
      </c>
      <c r="E410" t="str">
        <f>INDEX(All!$E$2:$E$532,$P410)</f>
        <v>No</v>
      </c>
      <c r="F410" s="5">
        <f>INDEX(All!$F$2:$F$532,$P410)</f>
        <v>2396</v>
      </c>
      <c r="G410">
        <f>INDEX(All!$G$2:$G$532,$P410)</f>
        <v>2417</v>
      </c>
      <c r="H410" t="str">
        <f>IF(OR(INDEX(All!$D$2:$D$532,$P410)="Local",INDEX(All!$D$2:$D$532,$P410)="Local / LUPC"),INDEX(All!$H$2:$H$532,$P410),"")</f>
        <v/>
      </c>
      <c r="I410">
        <f>IF(OR(INDEX(All!$D$2:$D$532,$P410)="Local",INDEX(All!$D$2:$D$532,$P410)="Local / LUPC"),INDEX(All!$I$2:$I$532,$P410),IF(INDEX(All!$D$2:$D$532,$P410)="Census",INDEX(All!$Y$2:$Y$532,$P410),""))</f>
        <v>23</v>
      </c>
      <c r="J410">
        <f>IF(OR(INDEX(All!$D$2:$D$532,$P410)="Local",INDEX(All!$D$2:$D$532,$P410)="Local / LUPC"),INDEX(All!$J$2:$J$532,$P410),IF(INDEX(All!$D$2:$D$532,$P410)="Census",INDEX(All!$AA$2:$AA$532,$P410),""))</f>
        <v>0</v>
      </c>
      <c r="K410">
        <f>IF(OR(INDEX(All!$D$2:$D$532,$P410)="Local",INDEX(All!$D$2:$D$532,$P410)="Local / LUPC"),INDEX(All!$K$2:$K$532,$P410),IF(INDEX(All!$D$2:$D$532,$P410)="Census",INDEX(All!$AB$2:$AB$532,$P410),""))</f>
        <v>0</v>
      </c>
      <c r="L410">
        <f>IF(OR(INDEX(All!$D$2:$D$532,$P410)="Local",INDEX(All!$D$2:$D$532,$P410)="Local / LUPC"),INDEX(All!$L$2:$L$532,$P410),IF(INDEX(All!$D$2:$D$532,$P410)="Census",INDEX(All!$AC$2:$AC$532,$P410),""))</f>
        <v>0</v>
      </c>
      <c r="M410">
        <f>IF(OR(INDEX(All!$D$2:$D$532,$P410)="Local",INDEX(All!$D$2:$D$532,$P410)="Local / LUPC"),INDEX(All!$M$2:$M$532,$P410),IF(INDEX(All!$D$2:$D$532,$P410)="Census",INDEX(All!$X$2:$X$532,$P410),""))</f>
        <v>23</v>
      </c>
      <c r="N410" t="str">
        <f>IF(OR(INDEX(All!$D$2:$D$532,$P410)="Local",INDEX(All!$D$2:$D$532,$P410)="Local / LUPC"),INDEX(All!$N$2:$N$532,$P410),"")</f>
        <v/>
      </c>
      <c r="O410">
        <f>INDEX(All!$V$2:$V$532,$P410)</f>
        <v>0</v>
      </c>
      <c r="P410">
        <f>MATCH($A410&amp;"|"&amp;$B410,INDEX(All!$A$2:$A$532&amp;"|"&amp;All!$B$2:$B$532,0),0)</f>
        <v>250</v>
      </c>
    </row>
    <row r="411" spans="1:16" x14ac:dyDescent="0.2">
      <c r="A411" t="s">
        <v>332</v>
      </c>
      <c r="B411" t="s">
        <v>68</v>
      </c>
      <c r="C411">
        <f>INDEX(All!$C$2:$C$532,$P411)</f>
        <v>0</v>
      </c>
      <c r="D411" t="str">
        <f>INDEX(All!$D$2:$D$532,$P411)</f>
        <v>Census</v>
      </c>
      <c r="E411" t="str">
        <f>INDEX(All!$E$2:$E$532,$P411)</f>
        <v>No</v>
      </c>
      <c r="F411" s="5">
        <f>INDEX(All!$F$2:$F$532,$P411)</f>
        <v>1226</v>
      </c>
      <c r="G411">
        <f>INDEX(All!$G$2:$G$532,$P411)</f>
        <v>957</v>
      </c>
      <c r="H411" t="str">
        <f>IF(OR(INDEX(All!$D$2:$D$532,$P411)="Local",INDEX(All!$D$2:$D$532,$P411)="Local / LUPC"),INDEX(All!$H$2:$H$532,$P411),"")</f>
        <v/>
      </c>
      <c r="I411">
        <f>IF(OR(INDEX(All!$D$2:$D$532,$P411)="Local",INDEX(All!$D$2:$D$532,$P411)="Local / LUPC"),INDEX(All!$I$2:$I$532,$P411),IF(INDEX(All!$D$2:$D$532,$P411)="Census",INDEX(All!$Y$2:$Y$532,$P411),""))</f>
        <v>2</v>
      </c>
      <c r="J411">
        <f>IF(OR(INDEX(All!$D$2:$D$532,$P411)="Local",INDEX(All!$D$2:$D$532,$P411)="Local / LUPC"),INDEX(All!$J$2:$J$532,$P411),IF(INDEX(All!$D$2:$D$532,$P411)="Census",INDEX(All!$AA$2:$AA$532,$P411),""))</f>
        <v>0</v>
      </c>
      <c r="K411">
        <f>IF(OR(INDEX(All!$D$2:$D$532,$P411)="Local",INDEX(All!$D$2:$D$532,$P411)="Local / LUPC"),INDEX(All!$K$2:$K$532,$P411),IF(INDEX(All!$D$2:$D$532,$P411)="Census",INDEX(All!$AB$2:$AB$532,$P411),""))</f>
        <v>0</v>
      </c>
      <c r="L411">
        <f>IF(OR(INDEX(All!$D$2:$D$532,$P411)="Local",INDEX(All!$D$2:$D$532,$P411)="Local / LUPC"),INDEX(All!$L$2:$L$532,$P411),IF(INDEX(All!$D$2:$D$532,$P411)="Census",INDEX(All!$AC$2:$AC$532,$P411),""))</f>
        <v>0</v>
      </c>
      <c r="M411">
        <f>IF(OR(INDEX(All!$D$2:$D$532,$P411)="Local",INDEX(All!$D$2:$D$532,$P411)="Local / LUPC"),INDEX(All!$M$2:$M$532,$P411),IF(INDEX(All!$D$2:$D$532,$P411)="Census",INDEX(All!$X$2:$X$532,$P411),""))</f>
        <v>2</v>
      </c>
      <c r="N411" t="str">
        <f>IF(OR(INDEX(All!$D$2:$D$532,$P411)="Local",INDEX(All!$D$2:$D$532,$P411)="Local / LUPC"),INDEX(All!$N$2:$N$532,$P411),"")</f>
        <v/>
      </c>
      <c r="O411">
        <f>INDEX(All!$V$2:$V$532,$P411)</f>
        <v>0</v>
      </c>
      <c r="P411">
        <f>MATCH($A411&amp;"|"&amp;$B411,INDEX(All!$A$2:$A$532&amp;"|"&amp;All!$B$2:$B$532,0),0)</f>
        <v>251</v>
      </c>
    </row>
    <row r="412" spans="1:16" x14ac:dyDescent="0.2">
      <c r="A412" t="s">
        <v>333</v>
      </c>
      <c r="B412" t="s">
        <v>95</v>
      </c>
      <c r="C412">
        <f>INDEX(All!$C$2:$C$532,$P412)</f>
        <v>0</v>
      </c>
      <c r="D412" t="str">
        <f>INDEX(All!$D$2:$D$532,$P412)</f>
        <v>Census</v>
      </c>
      <c r="E412" t="str">
        <f>INDEX(All!$E$2:$E$532,$P412)</f>
        <v>Yes</v>
      </c>
      <c r="F412" s="5">
        <f>INDEX(All!$F$2:$F$532,$P412)</f>
        <v>9750</v>
      </c>
      <c r="G412">
        <f>INDEX(All!$G$2:$G$532,$P412)</f>
        <v>9864</v>
      </c>
      <c r="H412" t="str">
        <f>IF(OR(INDEX(All!$D$2:$D$532,$P412)="Local",INDEX(All!$D$2:$D$532,$P412)="Local / LUPC"),INDEX(All!$H$2:$H$532,$P412),"")</f>
        <v/>
      </c>
      <c r="I412">
        <f>IF(OR(INDEX(All!$D$2:$D$532,$P412)="Local",INDEX(All!$D$2:$D$532,$P412)="Local / LUPC"),INDEX(All!$I$2:$I$532,$P412),IF(INDEX(All!$D$2:$D$532,$P412)="Census",INDEX(All!$Y$2:$Y$532,$P412),""))</f>
        <v>13</v>
      </c>
      <c r="J412">
        <f>IF(OR(INDEX(All!$D$2:$D$532,$P412)="Local",INDEX(All!$D$2:$D$532,$P412)="Local / LUPC"),INDEX(All!$J$2:$J$532,$P412),IF(INDEX(All!$D$2:$D$532,$P412)="Census",INDEX(All!$AA$2:$AA$532,$P412),""))</f>
        <v>0</v>
      </c>
      <c r="K412">
        <f>IF(OR(INDEX(All!$D$2:$D$532,$P412)="Local",INDEX(All!$D$2:$D$532,$P412)="Local / LUPC"),INDEX(All!$K$2:$K$532,$P412),IF(INDEX(All!$D$2:$D$532,$P412)="Census",INDEX(All!$AB$2:$AB$532,$P412),""))</f>
        <v>0</v>
      </c>
      <c r="L412">
        <f>IF(OR(INDEX(All!$D$2:$D$532,$P412)="Local",INDEX(All!$D$2:$D$532,$P412)="Local / LUPC"),INDEX(All!$L$2:$L$532,$P412),IF(INDEX(All!$D$2:$D$532,$P412)="Census",INDEX(All!$AC$2:$AC$532,$P412),""))</f>
        <v>0</v>
      </c>
      <c r="M412">
        <f>IF(OR(INDEX(All!$D$2:$D$532,$P412)="Local",INDEX(All!$D$2:$D$532,$P412)="Local / LUPC"),INDEX(All!$M$2:$M$532,$P412),IF(INDEX(All!$D$2:$D$532,$P412)="Census",INDEX(All!$X$2:$X$532,$P412),""))</f>
        <v>13</v>
      </c>
      <c r="N412" t="str">
        <f>IF(OR(INDEX(All!$D$2:$D$532,$P412)="Local",INDEX(All!$D$2:$D$532,$P412)="Local / LUPC"),INDEX(All!$N$2:$N$532,$P412),"")</f>
        <v/>
      </c>
      <c r="O412">
        <f>INDEX(All!$V$2:$V$532,$P412)</f>
        <v>0</v>
      </c>
      <c r="P412">
        <f>MATCH($A412&amp;"|"&amp;$B412,INDEX(All!$A$2:$A$532&amp;"|"&amp;All!$B$2:$B$532,0),0)</f>
        <v>252</v>
      </c>
    </row>
    <row r="413" spans="1:16" x14ac:dyDescent="0.2">
      <c r="A413" t="s">
        <v>334</v>
      </c>
      <c r="B413" t="s">
        <v>64</v>
      </c>
      <c r="C413">
        <f>INDEX(All!$C$2:$C$532,$P413)</f>
        <v>0</v>
      </c>
      <c r="D413" t="str">
        <f>INDEX(All!$D$2:$D$532,$P413)</f>
        <v>Census</v>
      </c>
      <c r="E413" t="str">
        <f>INDEX(All!$E$2:$E$532,$P413)</f>
        <v>No</v>
      </c>
      <c r="F413" s="5">
        <f>INDEX(All!$F$2:$F$532,$P413)</f>
        <v>3680</v>
      </c>
      <c r="G413">
        <f>INDEX(All!$G$2:$G$532,$P413)</f>
        <v>3770</v>
      </c>
      <c r="H413" t="str">
        <f>IF(OR(INDEX(All!$D$2:$D$532,$P413)="Local",INDEX(All!$D$2:$D$532,$P413)="Local / LUPC"),INDEX(All!$H$2:$H$532,$P413),"")</f>
        <v/>
      </c>
      <c r="I413">
        <f>IF(OR(INDEX(All!$D$2:$D$532,$P413)="Local",INDEX(All!$D$2:$D$532,$P413)="Local / LUPC"),INDEX(All!$I$2:$I$532,$P413),IF(INDEX(All!$D$2:$D$532,$P413)="Census",INDEX(All!$Y$2:$Y$532,$P413),""))</f>
        <v>22</v>
      </c>
      <c r="J413">
        <f>IF(OR(INDEX(All!$D$2:$D$532,$P413)="Local",INDEX(All!$D$2:$D$532,$P413)="Local / LUPC"),INDEX(All!$J$2:$J$532,$P413),IF(INDEX(All!$D$2:$D$532,$P413)="Census",INDEX(All!$AA$2:$AA$532,$P413),""))</f>
        <v>0</v>
      </c>
      <c r="K413">
        <f>IF(OR(INDEX(All!$D$2:$D$532,$P413)="Local",INDEX(All!$D$2:$D$532,$P413)="Local / LUPC"),INDEX(All!$K$2:$K$532,$P413),IF(INDEX(All!$D$2:$D$532,$P413)="Census",INDEX(All!$AB$2:$AB$532,$P413),""))</f>
        <v>0</v>
      </c>
      <c r="L413">
        <f>IF(OR(INDEX(All!$D$2:$D$532,$P413)="Local",INDEX(All!$D$2:$D$532,$P413)="Local / LUPC"),INDEX(All!$L$2:$L$532,$P413),IF(INDEX(All!$D$2:$D$532,$P413)="Census",INDEX(All!$AC$2:$AC$532,$P413),""))</f>
        <v>0</v>
      </c>
      <c r="M413">
        <f>IF(OR(INDEX(All!$D$2:$D$532,$P413)="Local",INDEX(All!$D$2:$D$532,$P413)="Local / LUPC"),INDEX(All!$M$2:$M$532,$P413),IF(INDEX(All!$D$2:$D$532,$P413)="Census",INDEX(All!$X$2:$X$532,$P413),""))</f>
        <v>22</v>
      </c>
      <c r="N413" t="str">
        <f>IF(OR(INDEX(All!$D$2:$D$532,$P413)="Local",INDEX(All!$D$2:$D$532,$P413)="Local / LUPC"),INDEX(All!$N$2:$N$532,$P413),"")</f>
        <v/>
      </c>
      <c r="O413">
        <f>INDEX(All!$V$2:$V$532,$P413)</f>
        <v>0</v>
      </c>
      <c r="P413">
        <f>MATCH($A413&amp;"|"&amp;$B413,INDEX(All!$A$2:$A$532&amp;"|"&amp;All!$B$2:$B$532,0),0)</f>
        <v>253</v>
      </c>
    </row>
    <row r="414" spans="1:16" x14ac:dyDescent="0.2">
      <c r="A414" t="s">
        <v>335</v>
      </c>
      <c r="B414" t="s">
        <v>68</v>
      </c>
      <c r="C414">
        <f>INDEX(All!$C$2:$C$532,$P414)</f>
        <v>0</v>
      </c>
      <c r="D414" t="str">
        <f>INDEX(All!$D$2:$D$532,$P414)</f>
        <v>Census</v>
      </c>
      <c r="E414" t="str">
        <f>INDEX(All!$E$2:$E$532,$P414)</f>
        <v>No</v>
      </c>
      <c r="F414" s="5">
        <f>INDEX(All!$F$2:$F$532,$P414)</f>
        <v>887</v>
      </c>
      <c r="G414">
        <f>INDEX(All!$G$2:$G$532,$P414)</f>
        <v>1007</v>
      </c>
      <c r="H414" t="str">
        <f>IF(OR(INDEX(All!$D$2:$D$532,$P414)="Local",INDEX(All!$D$2:$D$532,$P414)="Local / LUPC"),INDEX(All!$H$2:$H$532,$P414),"")</f>
        <v/>
      </c>
      <c r="I414">
        <f>IF(OR(INDEX(All!$D$2:$D$532,$P414)="Local",INDEX(All!$D$2:$D$532,$P414)="Local / LUPC"),INDEX(All!$I$2:$I$532,$P414),IF(INDEX(All!$D$2:$D$532,$P414)="Census",INDEX(All!$Y$2:$Y$532,$P414),""))</f>
        <v>2</v>
      </c>
      <c r="J414">
        <f>IF(OR(INDEX(All!$D$2:$D$532,$P414)="Local",INDEX(All!$D$2:$D$532,$P414)="Local / LUPC"),INDEX(All!$J$2:$J$532,$P414),IF(INDEX(All!$D$2:$D$532,$P414)="Census",INDEX(All!$AA$2:$AA$532,$P414),""))</f>
        <v>0</v>
      </c>
      <c r="K414">
        <f>IF(OR(INDEX(All!$D$2:$D$532,$P414)="Local",INDEX(All!$D$2:$D$532,$P414)="Local / LUPC"),INDEX(All!$K$2:$K$532,$P414),IF(INDEX(All!$D$2:$D$532,$P414)="Census",INDEX(All!$AB$2:$AB$532,$P414),""))</f>
        <v>0</v>
      </c>
      <c r="L414">
        <f>IF(OR(INDEX(All!$D$2:$D$532,$P414)="Local",INDEX(All!$D$2:$D$532,$P414)="Local / LUPC"),INDEX(All!$L$2:$L$532,$P414),IF(INDEX(All!$D$2:$D$532,$P414)="Census",INDEX(All!$AC$2:$AC$532,$P414),""))</f>
        <v>0</v>
      </c>
      <c r="M414">
        <f>IF(OR(INDEX(All!$D$2:$D$532,$P414)="Local",INDEX(All!$D$2:$D$532,$P414)="Local / LUPC"),INDEX(All!$M$2:$M$532,$P414),IF(INDEX(All!$D$2:$D$532,$P414)="Census",INDEX(All!$X$2:$X$532,$P414),""))</f>
        <v>2</v>
      </c>
      <c r="N414" t="str">
        <f>IF(OR(INDEX(All!$D$2:$D$532,$P414)="Local",INDEX(All!$D$2:$D$532,$P414)="Local / LUPC"),INDEX(All!$N$2:$N$532,$P414),"")</f>
        <v/>
      </c>
      <c r="O414">
        <f>INDEX(All!$V$2:$V$532,$P414)</f>
        <v>0</v>
      </c>
      <c r="P414">
        <f>MATCH($A414&amp;"|"&amp;$B414,INDEX(All!$A$2:$A$532&amp;"|"&amp;All!$B$2:$B$532,0),0)</f>
        <v>254</v>
      </c>
    </row>
    <row r="415" spans="1:16" x14ac:dyDescent="0.2">
      <c r="A415" t="s">
        <v>336</v>
      </c>
      <c r="B415" t="s">
        <v>95</v>
      </c>
      <c r="C415">
        <f>INDEX(All!$C$2:$C$532,$P415)</f>
        <v>0</v>
      </c>
      <c r="D415" t="str">
        <f>INDEX(All!$D$2:$D$532,$P415)</f>
        <v>Census</v>
      </c>
      <c r="E415" t="str">
        <f>INDEX(All!$E$2:$E$532,$P415)</f>
        <v>No</v>
      </c>
      <c r="F415" s="5">
        <f>INDEX(All!$F$2:$F$532,$P415)</f>
        <v>1868</v>
      </c>
      <c r="G415">
        <f>INDEX(All!$G$2:$G$532,$P415)</f>
        <v>2203</v>
      </c>
      <c r="H415" t="str">
        <f>IF(OR(INDEX(All!$D$2:$D$532,$P415)="Local",INDEX(All!$D$2:$D$532,$P415)="Local / LUPC"),INDEX(All!$H$2:$H$532,$P415),"")</f>
        <v/>
      </c>
      <c r="I415">
        <f>IF(OR(INDEX(All!$D$2:$D$532,$P415)="Local",INDEX(All!$D$2:$D$532,$P415)="Local / LUPC"),INDEX(All!$I$2:$I$532,$P415),IF(INDEX(All!$D$2:$D$532,$P415)="Census",INDEX(All!$Y$2:$Y$532,$P415),""))</f>
        <v>8</v>
      </c>
      <c r="J415">
        <f>IF(OR(INDEX(All!$D$2:$D$532,$P415)="Local",INDEX(All!$D$2:$D$532,$P415)="Local / LUPC"),INDEX(All!$J$2:$J$532,$P415),IF(INDEX(All!$D$2:$D$532,$P415)="Census",INDEX(All!$AA$2:$AA$532,$P415),""))</f>
        <v>0</v>
      </c>
      <c r="K415">
        <f>IF(OR(INDEX(All!$D$2:$D$532,$P415)="Local",INDEX(All!$D$2:$D$532,$P415)="Local / LUPC"),INDEX(All!$K$2:$K$532,$P415),IF(INDEX(All!$D$2:$D$532,$P415)="Census",INDEX(All!$AB$2:$AB$532,$P415),""))</f>
        <v>0</v>
      </c>
      <c r="L415">
        <f>IF(OR(INDEX(All!$D$2:$D$532,$P415)="Local",INDEX(All!$D$2:$D$532,$P415)="Local / LUPC"),INDEX(All!$L$2:$L$532,$P415),IF(INDEX(All!$D$2:$D$532,$P415)="Census",INDEX(All!$AC$2:$AC$532,$P415),""))</f>
        <v>0</v>
      </c>
      <c r="M415">
        <f>IF(OR(INDEX(All!$D$2:$D$532,$P415)="Local",INDEX(All!$D$2:$D$532,$P415)="Local / LUPC"),INDEX(All!$M$2:$M$532,$P415),IF(INDEX(All!$D$2:$D$532,$P415)="Census",INDEX(All!$X$2:$X$532,$P415),""))</f>
        <v>8</v>
      </c>
      <c r="N415" t="str">
        <f>IF(OR(INDEX(All!$D$2:$D$532,$P415)="Local",INDEX(All!$D$2:$D$532,$P415)="Local / LUPC"),INDEX(All!$N$2:$N$532,$P415),"")</f>
        <v/>
      </c>
      <c r="O415">
        <f>INDEX(All!$V$2:$V$532,$P415)</f>
        <v>0</v>
      </c>
      <c r="P415">
        <f>MATCH($A415&amp;"|"&amp;$B415,INDEX(All!$A$2:$A$532&amp;"|"&amp;All!$B$2:$B$532,0),0)</f>
        <v>255</v>
      </c>
    </row>
    <row r="416" spans="1:16" x14ac:dyDescent="0.2">
      <c r="A416" t="s">
        <v>337</v>
      </c>
      <c r="B416" t="s">
        <v>95</v>
      </c>
      <c r="C416">
        <f>INDEX(All!$C$2:$C$532,$P416)</f>
        <v>0</v>
      </c>
      <c r="D416" t="str">
        <f>INDEX(All!$D$2:$D$532,$P416)</f>
        <v>Census</v>
      </c>
      <c r="E416" t="str">
        <f>INDEX(All!$E$2:$E$532,$P416)</f>
        <v>No</v>
      </c>
      <c r="F416" s="5">
        <f>INDEX(All!$F$2:$F$532,$P416)</f>
        <v>3102</v>
      </c>
      <c r="G416">
        <f>INDEX(All!$G$2:$G$532,$P416)</f>
        <v>3169</v>
      </c>
      <c r="H416" t="str">
        <f>IF(OR(INDEX(All!$D$2:$D$532,$P416)="Local",INDEX(All!$D$2:$D$532,$P416)="Local / LUPC"),INDEX(All!$H$2:$H$532,$P416),"")</f>
        <v/>
      </c>
      <c r="I416">
        <f>IF(OR(INDEX(All!$D$2:$D$532,$P416)="Local",INDEX(All!$D$2:$D$532,$P416)="Local / LUPC"),INDEX(All!$I$2:$I$532,$P416),IF(INDEX(All!$D$2:$D$532,$P416)="Census",INDEX(All!$Y$2:$Y$532,$P416),""))</f>
        <v>17</v>
      </c>
      <c r="J416">
        <f>IF(OR(INDEX(All!$D$2:$D$532,$P416)="Local",INDEX(All!$D$2:$D$532,$P416)="Local / LUPC"),INDEX(All!$J$2:$J$532,$P416),IF(INDEX(All!$D$2:$D$532,$P416)="Census",INDEX(All!$AA$2:$AA$532,$P416),""))</f>
        <v>2</v>
      </c>
      <c r="K416">
        <f>IF(OR(INDEX(All!$D$2:$D$532,$P416)="Local",INDEX(All!$D$2:$D$532,$P416)="Local / LUPC"),INDEX(All!$K$2:$K$532,$P416),IF(INDEX(All!$D$2:$D$532,$P416)="Census",INDEX(All!$AB$2:$AB$532,$P416),""))</f>
        <v>0</v>
      </c>
      <c r="L416">
        <f>IF(OR(INDEX(All!$D$2:$D$532,$P416)="Local",INDEX(All!$D$2:$D$532,$P416)="Local / LUPC"),INDEX(All!$L$2:$L$532,$P416),IF(INDEX(All!$D$2:$D$532,$P416)="Census",INDEX(All!$AC$2:$AC$532,$P416),""))</f>
        <v>0</v>
      </c>
      <c r="M416">
        <f>IF(OR(INDEX(All!$D$2:$D$532,$P416)="Local",INDEX(All!$D$2:$D$532,$P416)="Local / LUPC"),INDEX(All!$M$2:$M$532,$P416),IF(INDEX(All!$D$2:$D$532,$P416)="Census",INDEX(All!$X$2:$X$532,$P416),""))</f>
        <v>19</v>
      </c>
      <c r="N416" t="str">
        <f>IF(OR(INDEX(All!$D$2:$D$532,$P416)="Local",INDEX(All!$D$2:$D$532,$P416)="Local / LUPC"),INDEX(All!$N$2:$N$532,$P416),"")</f>
        <v/>
      </c>
      <c r="O416">
        <f>INDEX(All!$V$2:$V$532,$P416)</f>
        <v>0</v>
      </c>
      <c r="P416">
        <f>MATCH($A416&amp;"|"&amp;$B416,INDEX(All!$A$2:$A$532&amp;"|"&amp;All!$B$2:$B$532,0),0)</f>
        <v>256</v>
      </c>
    </row>
    <row r="417" spans="1:16" x14ac:dyDescent="0.2">
      <c r="A417" t="s">
        <v>340</v>
      </c>
      <c r="B417" t="s">
        <v>77</v>
      </c>
      <c r="C417">
        <f>INDEX(All!$C$2:$C$532,$P417)</f>
        <v>0</v>
      </c>
      <c r="D417" t="str">
        <f>INDEX(All!$D$2:$D$532,$P417)</f>
        <v>Census</v>
      </c>
      <c r="E417" t="str">
        <f>INDEX(All!$E$2:$E$532,$P417)</f>
        <v>No</v>
      </c>
      <c r="F417" s="5">
        <f>INDEX(All!$F$2:$F$532,$P417)</f>
        <v>1353</v>
      </c>
      <c r="G417">
        <f>INDEX(All!$G$2:$G$532,$P417)</f>
        <v>1156</v>
      </c>
      <c r="H417" t="str">
        <f>IF(OR(INDEX(All!$D$2:$D$532,$P417)="Local",INDEX(All!$D$2:$D$532,$P417)="Local / LUPC"),INDEX(All!$H$2:$H$532,$P417),"")</f>
        <v/>
      </c>
      <c r="I417">
        <f>IF(OR(INDEX(All!$D$2:$D$532,$P417)="Local",INDEX(All!$D$2:$D$532,$P417)="Local / LUPC"),INDEX(All!$I$2:$I$532,$P417),IF(INDEX(All!$D$2:$D$532,$P417)="Census",INDEX(All!$Y$2:$Y$532,$P417),""))</f>
        <v>14</v>
      </c>
      <c r="J417">
        <f>IF(OR(INDEX(All!$D$2:$D$532,$P417)="Local",INDEX(All!$D$2:$D$532,$P417)="Local / LUPC"),INDEX(All!$J$2:$J$532,$P417),IF(INDEX(All!$D$2:$D$532,$P417)="Census",INDEX(All!$AA$2:$AA$532,$P417),""))</f>
        <v>0</v>
      </c>
      <c r="K417">
        <f>IF(OR(INDEX(All!$D$2:$D$532,$P417)="Local",INDEX(All!$D$2:$D$532,$P417)="Local / LUPC"),INDEX(All!$K$2:$K$532,$P417),IF(INDEX(All!$D$2:$D$532,$P417)="Census",INDEX(All!$AB$2:$AB$532,$P417),""))</f>
        <v>0</v>
      </c>
      <c r="L417">
        <f>IF(OR(INDEX(All!$D$2:$D$532,$P417)="Local",INDEX(All!$D$2:$D$532,$P417)="Local / LUPC"),INDEX(All!$L$2:$L$532,$P417),IF(INDEX(All!$D$2:$D$532,$P417)="Census",INDEX(All!$AC$2:$AC$532,$P417),""))</f>
        <v>0</v>
      </c>
      <c r="M417">
        <f>IF(OR(INDEX(All!$D$2:$D$532,$P417)="Local",INDEX(All!$D$2:$D$532,$P417)="Local / LUPC"),INDEX(All!$M$2:$M$532,$P417),IF(INDEX(All!$D$2:$D$532,$P417)="Census",INDEX(All!$X$2:$X$532,$P417),""))</f>
        <v>14</v>
      </c>
      <c r="N417" t="str">
        <f>IF(OR(INDEX(All!$D$2:$D$532,$P417)="Local",INDEX(All!$D$2:$D$532,$P417)="Local / LUPC"),INDEX(All!$N$2:$N$532,$P417),"")</f>
        <v/>
      </c>
      <c r="O417">
        <f>INDEX(All!$V$2:$V$532,$P417)</f>
        <v>0</v>
      </c>
      <c r="P417">
        <f>MATCH($A417&amp;"|"&amp;$B417,INDEX(All!$A$2:$A$532&amp;"|"&amp;All!$B$2:$B$532,0),0)</f>
        <v>259</v>
      </c>
    </row>
    <row r="418" spans="1:16" x14ac:dyDescent="0.2">
      <c r="A418" t="s">
        <v>341</v>
      </c>
      <c r="B418" t="s">
        <v>72</v>
      </c>
      <c r="C418">
        <f>INDEX(All!$C$2:$C$532,$P418)</f>
        <v>0</v>
      </c>
      <c r="D418" t="str">
        <f>INDEX(All!$D$2:$D$532,$P418)</f>
        <v>Census</v>
      </c>
      <c r="E418" t="str">
        <f>INDEX(All!$E$2:$E$532,$P418)</f>
        <v>No</v>
      </c>
      <c r="F418" s="5">
        <f>INDEX(All!$F$2:$F$532,$P418)</f>
        <v>378</v>
      </c>
      <c r="G418">
        <f>INDEX(All!$G$2:$G$532,$P418)</f>
        <v>386</v>
      </c>
      <c r="H418" t="str">
        <f>IF(OR(INDEX(All!$D$2:$D$532,$P418)="Local",INDEX(All!$D$2:$D$532,$P418)="Local / LUPC"),INDEX(All!$H$2:$H$532,$P418),"")</f>
        <v/>
      </c>
      <c r="I418">
        <f>IF(OR(INDEX(All!$D$2:$D$532,$P418)="Local",INDEX(All!$D$2:$D$532,$P418)="Local / LUPC"),INDEX(All!$I$2:$I$532,$P418),IF(INDEX(All!$D$2:$D$532,$P418)="Census",INDEX(All!$Y$2:$Y$532,$P418),""))</f>
        <v>5</v>
      </c>
      <c r="J418">
        <f>IF(OR(INDEX(All!$D$2:$D$532,$P418)="Local",INDEX(All!$D$2:$D$532,$P418)="Local / LUPC"),INDEX(All!$J$2:$J$532,$P418),IF(INDEX(All!$D$2:$D$532,$P418)="Census",INDEX(All!$AA$2:$AA$532,$P418),""))</f>
        <v>0</v>
      </c>
      <c r="K418">
        <f>IF(OR(INDEX(All!$D$2:$D$532,$P418)="Local",INDEX(All!$D$2:$D$532,$P418)="Local / LUPC"),INDEX(All!$K$2:$K$532,$P418),IF(INDEX(All!$D$2:$D$532,$P418)="Census",INDEX(All!$AB$2:$AB$532,$P418),""))</f>
        <v>0</v>
      </c>
      <c r="L418">
        <f>IF(OR(INDEX(All!$D$2:$D$532,$P418)="Local",INDEX(All!$D$2:$D$532,$P418)="Local / LUPC"),INDEX(All!$L$2:$L$532,$P418),IF(INDEX(All!$D$2:$D$532,$P418)="Census",INDEX(All!$AC$2:$AC$532,$P418),""))</f>
        <v>0</v>
      </c>
      <c r="M418">
        <f>IF(OR(INDEX(All!$D$2:$D$532,$P418)="Local",INDEX(All!$D$2:$D$532,$P418)="Local / LUPC"),INDEX(All!$M$2:$M$532,$P418),IF(INDEX(All!$D$2:$D$532,$P418)="Census",INDEX(All!$X$2:$X$532,$P418),""))</f>
        <v>5</v>
      </c>
      <c r="N418" t="str">
        <f>IF(OR(INDEX(All!$D$2:$D$532,$P418)="Local",INDEX(All!$D$2:$D$532,$P418)="Local / LUPC"),INDEX(All!$N$2:$N$532,$P418),"")</f>
        <v/>
      </c>
      <c r="O418">
        <f>INDEX(All!$V$2:$V$532,$P418)</f>
        <v>0</v>
      </c>
      <c r="P418">
        <f>MATCH($A418&amp;"|"&amp;$B418,INDEX(All!$A$2:$A$532&amp;"|"&amp;All!$B$2:$B$532,0),0)</f>
        <v>260</v>
      </c>
    </row>
    <row r="419" spans="1:16" x14ac:dyDescent="0.2">
      <c r="A419" t="s">
        <v>343</v>
      </c>
      <c r="B419" t="s">
        <v>68</v>
      </c>
      <c r="C419">
        <f>INDEX(All!$C$2:$C$532,$P419)</f>
        <v>0</v>
      </c>
      <c r="D419" t="str">
        <f>INDEX(All!$D$2:$D$532,$P419)</f>
        <v>Census</v>
      </c>
      <c r="E419" t="str">
        <f>INDEX(All!$E$2:$E$532,$P419)</f>
        <v>No</v>
      </c>
      <c r="F419" s="5">
        <f>INDEX(All!$F$2:$F$532,$P419)</f>
        <v>444</v>
      </c>
      <c r="G419">
        <f>INDEX(All!$G$2:$G$532,$P419)</f>
        <v>447</v>
      </c>
      <c r="H419" t="str">
        <f>IF(OR(INDEX(All!$D$2:$D$532,$P419)="Local",INDEX(All!$D$2:$D$532,$P419)="Local / LUPC"),INDEX(All!$H$2:$H$532,$P419),"")</f>
        <v/>
      </c>
      <c r="I419">
        <f>IF(OR(INDEX(All!$D$2:$D$532,$P419)="Local",INDEX(All!$D$2:$D$532,$P419)="Local / LUPC"),INDEX(All!$I$2:$I$532,$P419),IF(INDEX(All!$D$2:$D$532,$P419)="Census",INDEX(All!$Y$2:$Y$532,$P419),""))</f>
        <v>0</v>
      </c>
      <c r="J419">
        <f>IF(OR(INDEX(All!$D$2:$D$532,$P419)="Local",INDEX(All!$D$2:$D$532,$P419)="Local / LUPC"),INDEX(All!$J$2:$J$532,$P419),IF(INDEX(All!$D$2:$D$532,$P419)="Census",INDEX(All!$AA$2:$AA$532,$P419),""))</f>
        <v>0</v>
      </c>
      <c r="K419">
        <f>IF(OR(INDEX(All!$D$2:$D$532,$P419)="Local",INDEX(All!$D$2:$D$532,$P419)="Local / LUPC"),INDEX(All!$K$2:$K$532,$P419),IF(INDEX(All!$D$2:$D$532,$P419)="Census",INDEX(All!$AB$2:$AB$532,$P419),""))</f>
        <v>0</v>
      </c>
      <c r="L419">
        <f>IF(OR(INDEX(All!$D$2:$D$532,$P419)="Local",INDEX(All!$D$2:$D$532,$P419)="Local / LUPC"),INDEX(All!$L$2:$L$532,$P419),IF(INDEX(All!$D$2:$D$532,$P419)="Census",INDEX(All!$AC$2:$AC$532,$P419),""))</f>
        <v>0</v>
      </c>
      <c r="M419">
        <f>IF(OR(INDEX(All!$D$2:$D$532,$P419)="Local",INDEX(All!$D$2:$D$532,$P419)="Local / LUPC"),INDEX(All!$M$2:$M$532,$P419),IF(INDEX(All!$D$2:$D$532,$P419)="Census",INDEX(All!$X$2:$X$532,$P419),""))</f>
        <v>0</v>
      </c>
      <c r="N419" t="str">
        <f>IF(OR(INDEX(All!$D$2:$D$532,$P419)="Local",INDEX(All!$D$2:$D$532,$P419)="Local / LUPC"),INDEX(All!$N$2:$N$532,$P419),"")</f>
        <v/>
      </c>
      <c r="O419">
        <f>INDEX(All!$V$2:$V$532,$P419)</f>
        <v>0</v>
      </c>
      <c r="P419">
        <f>MATCH($A419&amp;"|"&amp;$B419,INDEX(All!$A$2:$A$532&amp;"|"&amp;All!$B$2:$B$532,0),0)</f>
        <v>262</v>
      </c>
    </row>
    <row r="420" spans="1:16" x14ac:dyDescent="0.2">
      <c r="A420" t="s">
        <v>345</v>
      </c>
      <c r="B420" t="s">
        <v>62</v>
      </c>
      <c r="C420">
        <f>INDEX(All!$C$2:$C$532,$P420)</f>
        <v>0</v>
      </c>
      <c r="D420" t="str">
        <f>INDEX(All!$D$2:$D$532,$P420)</f>
        <v>Census</v>
      </c>
      <c r="E420" t="str">
        <f>INDEX(All!$E$2:$E$532,$P420)</f>
        <v>No</v>
      </c>
      <c r="F420" s="5">
        <f>INDEX(All!$F$2:$F$532,$P420)</f>
        <v>2020</v>
      </c>
      <c r="G420">
        <f>INDEX(All!$G$2:$G$532,$P420)</f>
        <v>2069</v>
      </c>
      <c r="H420" t="str">
        <f>IF(OR(INDEX(All!$D$2:$D$532,$P420)="Local",INDEX(All!$D$2:$D$532,$P420)="Local / LUPC"),INDEX(All!$H$2:$H$532,$P420),"")</f>
        <v/>
      </c>
      <c r="I420">
        <f>IF(OR(INDEX(All!$D$2:$D$532,$P420)="Local",INDEX(All!$D$2:$D$532,$P420)="Local / LUPC"),INDEX(All!$I$2:$I$532,$P420),IF(INDEX(All!$D$2:$D$532,$P420)="Census",INDEX(All!$Y$2:$Y$532,$P420),""))</f>
        <v>2</v>
      </c>
      <c r="J420">
        <f>IF(OR(INDEX(All!$D$2:$D$532,$P420)="Local",INDEX(All!$D$2:$D$532,$P420)="Local / LUPC"),INDEX(All!$J$2:$J$532,$P420),IF(INDEX(All!$D$2:$D$532,$P420)="Census",INDEX(All!$AA$2:$AA$532,$P420),""))</f>
        <v>0</v>
      </c>
      <c r="K420">
        <f>IF(OR(INDEX(All!$D$2:$D$532,$P420)="Local",INDEX(All!$D$2:$D$532,$P420)="Local / LUPC"),INDEX(All!$K$2:$K$532,$P420),IF(INDEX(All!$D$2:$D$532,$P420)="Census",INDEX(All!$AB$2:$AB$532,$P420),""))</f>
        <v>0</v>
      </c>
      <c r="L420">
        <f>IF(OR(INDEX(All!$D$2:$D$532,$P420)="Local",INDEX(All!$D$2:$D$532,$P420)="Local / LUPC"),INDEX(All!$L$2:$L$532,$P420),IF(INDEX(All!$D$2:$D$532,$P420)="Census",INDEX(All!$AC$2:$AC$532,$P420),""))</f>
        <v>0</v>
      </c>
      <c r="M420">
        <f>IF(OR(INDEX(All!$D$2:$D$532,$P420)="Local",INDEX(All!$D$2:$D$532,$P420)="Local / LUPC"),INDEX(All!$M$2:$M$532,$P420),IF(INDEX(All!$D$2:$D$532,$P420)="Census",INDEX(All!$X$2:$X$532,$P420),""))</f>
        <v>2</v>
      </c>
      <c r="N420" t="str">
        <f>IF(OR(INDEX(All!$D$2:$D$532,$P420)="Local",INDEX(All!$D$2:$D$532,$P420)="Local / LUPC"),INDEX(All!$N$2:$N$532,$P420),"")</f>
        <v/>
      </c>
      <c r="O420">
        <f>INDEX(All!$V$2:$V$532,$P420)</f>
        <v>0</v>
      </c>
      <c r="P420">
        <f>MATCH($A420&amp;"|"&amp;$B420,INDEX(All!$A$2:$A$532&amp;"|"&amp;All!$B$2:$B$532,0),0)</f>
        <v>264</v>
      </c>
    </row>
    <row r="421" spans="1:16" x14ac:dyDescent="0.2">
      <c r="A421" t="s">
        <v>346</v>
      </c>
      <c r="B421" t="s">
        <v>62</v>
      </c>
      <c r="C421">
        <f>INDEX(All!$C$2:$C$532,$P421)</f>
        <v>0</v>
      </c>
      <c r="D421" t="str">
        <f>INDEX(All!$D$2:$D$532,$P421)</f>
        <v>Census</v>
      </c>
      <c r="E421" t="str">
        <f>INDEX(All!$E$2:$E$532,$P421)</f>
        <v>No</v>
      </c>
      <c r="F421" s="5">
        <f>INDEX(All!$F$2:$F$532,$P421)</f>
        <v>1016</v>
      </c>
      <c r="G421">
        <f>INDEX(All!$G$2:$G$532,$P421)</f>
        <v>1008</v>
      </c>
      <c r="H421" t="str">
        <f>IF(OR(INDEX(All!$D$2:$D$532,$P421)="Local",INDEX(All!$D$2:$D$532,$P421)="Local / LUPC"),INDEX(All!$H$2:$H$532,$P421),"")</f>
        <v/>
      </c>
      <c r="I421">
        <f>IF(OR(INDEX(All!$D$2:$D$532,$P421)="Local",INDEX(All!$D$2:$D$532,$P421)="Local / LUPC"),INDEX(All!$I$2:$I$532,$P421),IF(INDEX(All!$D$2:$D$532,$P421)="Census",INDEX(All!$Y$2:$Y$532,$P421),""))</f>
        <v>7</v>
      </c>
      <c r="J421">
        <f>IF(OR(INDEX(All!$D$2:$D$532,$P421)="Local",INDEX(All!$D$2:$D$532,$P421)="Local / LUPC"),INDEX(All!$J$2:$J$532,$P421),IF(INDEX(All!$D$2:$D$532,$P421)="Census",INDEX(All!$AA$2:$AA$532,$P421),""))</f>
        <v>0</v>
      </c>
      <c r="K421">
        <f>IF(OR(INDEX(All!$D$2:$D$532,$P421)="Local",INDEX(All!$D$2:$D$532,$P421)="Local / LUPC"),INDEX(All!$K$2:$K$532,$P421),IF(INDEX(All!$D$2:$D$532,$P421)="Census",INDEX(All!$AB$2:$AB$532,$P421),""))</f>
        <v>0</v>
      </c>
      <c r="L421">
        <f>IF(OR(INDEX(All!$D$2:$D$532,$P421)="Local",INDEX(All!$D$2:$D$532,$P421)="Local / LUPC"),INDEX(All!$L$2:$L$532,$P421),IF(INDEX(All!$D$2:$D$532,$P421)="Census",INDEX(All!$AC$2:$AC$532,$P421),""))</f>
        <v>0</v>
      </c>
      <c r="M421">
        <f>IF(OR(INDEX(All!$D$2:$D$532,$P421)="Local",INDEX(All!$D$2:$D$532,$P421)="Local / LUPC"),INDEX(All!$M$2:$M$532,$P421),IF(INDEX(All!$D$2:$D$532,$P421)="Census",INDEX(All!$X$2:$X$532,$P421),""))</f>
        <v>7</v>
      </c>
      <c r="N421" t="str">
        <f>IF(OR(INDEX(All!$D$2:$D$532,$P421)="Local",INDEX(All!$D$2:$D$532,$P421)="Local / LUPC"),INDEX(All!$N$2:$N$532,$P421),"")</f>
        <v/>
      </c>
      <c r="O421">
        <f>INDEX(All!$V$2:$V$532,$P421)</f>
        <v>0</v>
      </c>
      <c r="P421">
        <f>MATCH($A421&amp;"|"&amp;$B421,INDEX(All!$A$2:$A$532&amp;"|"&amp;All!$B$2:$B$532,0),0)</f>
        <v>265</v>
      </c>
    </row>
    <row r="422" spans="1:16" x14ac:dyDescent="0.2">
      <c r="A422" t="s">
        <v>348</v>
      </c>
      <c r="B422" t="s">
        <v>68</v>
      </c>
      <c r="C422">
        <f>INDEX(All!$C$2:$C$532,$P422)</f>
        <v>0</v>
      </c>
      <c r="D422" t="str">
        <f>INDEX(All!$D$2:$D$532,$P422)</f>
        <v>Census</v>
      </c>
      <c r="E422" t="str">
        <f>INDEX(All!$E$2:$E$532,$P422)</f>
        <v>No</v>
      </c>
      <c r="F422" s="5">
        <f>INDEX(All!$F$2:$F$532,$P422)</f>
        <v>3853</v>
      </c>
      <c r="G422">
        <f>INDEX(All!$G$2:$G$532,$P422)</f>
        <v>3856</v>
      </c>
      <c r="H422" t="str">
        <f>IF(OR(INDEX(All!$D$2:$D$532,$P422)="Local",INDEX(All!$D$2:$D$532,$P422)="Local / LUPC"),INDEX(All!$H$2:$H$532,$P422),"")</f>
        <v/>
      </c>
      <c r="I422">
        <f>IF(OR(INDEX(All!$D$2:$D$532,$P422)="Local",INDEX(All!$D$2:$D$532,$P422)="Local / LUPC"),INDEX(All!$I$2:$I$532,$P422),IF(INDEX(All!$D$2:$D$532,$P422)="Census",INDEX(All!$Y$2:$Y$532,$P422),""))</f>
        <v>2</v>
      </c>
      <c r="J422">
        <f>IF(OR(INDEX(All!$D$2:$D$532,$P422)="Local",INDEX(All!$D$2:$D$532,$P422)="Local / LUPC"),INDEX(All!$J$2:$J$532,$P422),IF(INDEX(All!$D$2:$D$532,$P422)="Census",INDEX(All!$AA$2:$AA$532,$P422),""))</f>
        <v>0</v>
      </c>
      <c r="K422">
        <f>IF(OR(INDEX(All!$D$2:$D$532,$P422)="Local",INDEX(All!$D$2:$D$532,$P422)="Local / LUPC"),INDEX(All!$K$2:$K$532,$P422),IF(INDEX(All!$D$2:$D$532,$P422)="Census",INDEX(All!$AB$2:$AB$532,$P422),""))</f>
        <v>0</v>
      </c>
      <c r="L422">
        <f>IF(OR(INDEX(All!$D$2:$D$532,$P422)="Local",INDEX(All!$D$2:$D$532,$P422)="Local / LUPC"),INDEX(All!$L$2:$L$532,$P422),IF(INDEX(All!$D$2:$D$532,$P422)="Census",INDEX(All!$AC$2:$AC$532,$P422),""))</f>
        <v>0</v>
      </c>
      <c r="M422">
        <f>IF(OR(INDEX(All!$D$2:$D$532,$P422)="Local",INDEX(All!$D$2:$D$532,$P422)="Local / LUPC"),INDEX(All!$M$2:$M$532,$P422),IF(INDEX(All!$D$2:$D$532,$P422)="Census",INDEX(All!$X$2:$X$532,$P422),""))</f>
        <v>2</v>
      </c>
      <c r="N422" t="str">
        <f>IF(OR(INDEX(All!$D$2:$D$532,$P422)="Local",INDEX(All!$D$2:$D$532,$P422)="Local / LUPC"),INDEX(All!$N$2:$N$532,$P422),"")</f>
        <v/>
      </c>
      <c r="O422">
        <f>INDEX(All!$V$2:$V$532,$P422)</f>
        <v>0</v>
      </c>
      <c r="P422">
        <f>MATCH($A422&amp;"|"&amp;$B422,INDEX(All!$A$2:$A$532&amp;"|"&amp;All!$B$2:$B$532,0),0)</f>
        <v>267</v>
      </c>
    </row>
    <row r="423" spans="1:16" x14ac:dyDescent="0.2">
      <c r="A423" t="s">
        <v>351</v>
      </c>
      <c r="B423" t="s">
        <v>68</v>
      </c>
      <c r="C423">
        <f>INDEX(All!$C$2:$C$532,$P423)</f>
        <v>0</v>
      </c>
      <c r="D423" t="str">
        <f>INDEX(All!$D$2:$D$532,$P423)</f>
        <v>Census</v>
      </c>
      <c r="E423" t="str">
        <f>INDEX(All!$E$2:$E$532,$P423)</f>
        <v>No</v>
      </c>
      <c r="F423" s="5">
        <f>INDEX(All!$F$2:$F$532,$P423)</f>
        <v>1884</v>
      </c>
      <c r="G423">
        <f>INDEX(All!$G$2:$G$532,$P423)</f>
        <v>1904</v>
      </c>
      <c r="H423" t="str">
        <f>IF(OR(INDEX(All!$D$2:$D$532,$P423)="Local",INDEX(All!$D$2:$D$532,$P423)="Local / LUPC"),INDEX(All!$H$2:$H$532,$P423),"")</f>
        <v/>
      </c>
      <c r="I423">
        <f>IF(OR(INDEX(All!$D$2:$D$532,$P423)="Local",INDEX(All!$D$2:$D$532,$P423)="Local / LUPC"),INDEX(All!$I$2:$I$532,$P423),IF(INDEX(All!$D$2:$D$532,$P423)="Census",INDEX(All!$Y$2:$Y$532,$P423),""))</f>
        <v>0</v>
      </c>
      <c r="J423">
        <f>IF(OR(INDEX(All!$D$2:$D$532,$P423)="Local",INDEX(All!$D$2:$D$532,$P423)="Local / LUPC"),INDEX(All!$J$2:$J$532,$P423),IF(INDEX(All!$D$2:$D$532,$P423)="Census",INDEX(All!$AA$2:$AA$532,$P423),""))</f>
        <v>0</v>
      </c>
      <c r="K423">
        <f>IF(OR(INDEX(All!$D$2:$D$532,$P423)="Local",INDEX(All!$D$2:$D$532,$P423)="Local / LUPC"),INDEX(All!$K$2:$K$532,$P423),IF(INDEX(All!$D$2:$D$532,$P423)="Census",INDEX(All!$AB$2:$AB$532,$P423),""))</f>
        <v>0</v>
      </c>
      <c r="L423">
        <f>IF(OR(INDEX(All!$D$2:$D$532,$P423)="Local",INDEX(All!$D$2:$D$532,$P423)="Local / LUPC"),INDEX(All!$L$2:$L$532,$P423),IF(INDEX(All!$D$2:$D$532,$P423)="Census",INDEX(All!$AC$2:$AC$532,$P423),""))</f>
        <v>0</v>
      </c>
      <c r="M423">
        <f>IF(OR(INDEX(All!$D$2:$D$532,$P423)="Local",INDEX(All!$D$2:$D$532,$P423)="Local / LUPC"),INDEX(All!$M$2:$M$532,$P423),IF(INDEX(All!$D$2:$D$532,$P423)="Census",INDEX(All!$X$2:$X$532,$P423),""))</f>
        <v>0</v>
      </c>
      <c r="N423" t="str">
        <f>IF(OR(INDEX(All!$D$2:$D$532,$P423)="Local",INDEX(All!$D$2:$D$532,$P423)="Local / LUPC"),INDEX(All!$N$2:$N$532,$P423),"")</f>
        <v/>
      </c>
      <c r="O423">
        <f>INDEX(All!$V$2:$V$532,$P423)</f>
        <v>0</v>
      </c>
      <c r="P423">
        <f>MATCH($A423&amp;"|"&amp;$B423,INDEX(All!$A$2:$A$532&amp;"|"&amp;All!$B$2:$B$532,0),0)</f>
        <v>270</v>
      </c>
    </row>
    <row r="424" spans="1:16" x14ac:dyDescent="0.2">
      <c r="A424" t="s">
        <v>353</v>
      </c>
      <c r="B424" t="s">
        <v>68</v>
      </c>
      <c r="C424">
        <f>INDEX(All!$C$2:$C$532,$P424)</f>
        <v>0</v>
      </c>
      <c r="D424" t="str">
        <f>INDEX(All!$D$2:$D$532,$P424)</f>
        <v>Census</v>
      </c>
      <c r="E424" t="str">
        <f>INDEX(All!$E$2:$E$532,$P424)</f>
        <v>No</v>
      </c>
      <c r="F424" s="5">
        <f>INDEX(All!$F$2:$F$532,$P424)</f>
        <v>1398</v>
      </c>
      <c r="G424">
        <f>INDEX(All!$G$2:$G$532,$P424)</f>
        <v>1324</v>
      </c>
      <c r="H424" t="str">
        <f>IF(OR(INDEX(All!$D$2:$D$532,$P424)="Local",INDEX(All!$D$2:$D$532,$P424)="Local / LUPC"),INDEX(All!$H$2:$H$532,$P424),"")</f>
        <v/>
      </c>
      <c r="I424">
        <f>IF(OR(INDEX(All!$D$2:$D$532,$P424)="Local",INDEX(All!$D$2:$D$532,$P424)="Local / LUPC"),INDEX(All!$I$2:$I$532,$P424),IF(INDEX(All!$D$2:$D$532,$P424)="Census",INDEX(All!$Y$2:$Y$532,$P424),""))</f>
        <v>0</v>
      </c>
      <c r="J424">
        <f>IF(OR(INDEX(All!$D$2:$D$532,$P424)="Local",INDEX(All!$D$2:$D$532,$P424)="Local / LUPC"),INDEX(All!$J$2:$J$532,$P424),IF(INDEX(All!$D$2:$D$532,$P424)="Census",INDEX(All!$AA$2:$AA$532,$P424),""))</f>
        <v>0</v>
      </c>
      <c r="K424">
        <f>IF(OR(INDEX(All!$D$2:$D$532,$P424)="Local",INDEX(All!$D$2:$D$532,$P424)="Local / LUPC"),INDEX(All!$K$2:$K$532,$P424),IF(INDEX(All!$D$2:$D$532,$P424)="Census",INDEX(All!$AB$2:$AB$532,$P424),""))</f>
        <v>0</v>
      </c>
      <c r="L424">
        <f>IF(OR(INDEX(All!$D$2:$D$532,$P424)="Local",INDEX(All!$D$2:$D$532,$P424)="Local / LUPC"),INDEX(All!$L$2:$L$532,$P424),IF(INDEX(All!$D$2:$D$532,$P424)="Census",INDEX(All!$AC$2:$AC$532,$P424),""))</f>
        <v>0</v>
      </c>
      <c r="M424">
        <f>IF(OR(INDEX(All!$D$2:$D$532,$P424)="Local",INDEX(All!$D$2:$D$532,$P424)="Local / LUPC"),INDEX(All!$M$2:$M$532,$P424),IF(INDEX(All!$D$2:$D$532,$P424)="Census",INDEX(All!$X$2:$X$532,$P424),""))</f>
        <v>0</v>
      </c>
      <c r="N424" t="str">
        <f>IF(OR(INDEX(All!$D$2:$D$532,$P424)="Local",INDEX(All!$D$2:$D$532,$P424)="Local / LUPC"),INDEX(All!$N$2:$N$532,$P424),"")</f>
        <v/>
      </c>
      <c r="O424">
        <f>INDEX(All!$V$2:$V$532,$P424)</f>
        <v>0</v>
      </c>
      <c r="P424">
        <f>MATCH($A424&amp;"|"&amp;$B424,INDEX(All!$A$2:$A$532&amp;"|"&amp;All!$B$2:$B$532,0),0)</f>
        <v>272</v>
      </c>
    </row>
    <row r="425" spans="1:16" x14ac:dyDescent="0.2">
      <c r="A425" t="s">
        <v>355</v>
      </c>
      <c r="B425" t="s">
        <v>62</v>
      </c>
      <c r="C425">
        <f>INDEX(All!$C$2:$C$532,$P425)</f>
        <v>0</v>
      </c>
      <c r="D425" t="str">
        <f>INDEX(All!$D$2:$D$532,$P425)</f>
        <v>Not Available</v>
      </c>
      <c r="E425" t="str">
        <f>INDEX(All!$E$2:$E$532,$P425)</f>
        <v>No</v>
      </c>
      <c r="F425" s="5">
        <f>INDEX(All!$F$2:$F$532,$P425)</f>
        <v>499</v>
      </c>
      <c r="G425">
        <f>INDEX(All!$G$2:$G$532,$P425)</f>
        <v>534</v>
      </c>
      <c r="H425" t="str">
        <f>IF(OR(INDEX(All!$D$2:$D$532,$P425)="Local",INDEX(All!$D$2:$D$532,$P425)="Local / LUPC"),INDEX(All!$H$2:$H$532,$P425),"")</f>
        <v/>
      </c>
      <c r="I425" t="str">
        <f>IF(OR(INDEX(All!$D$2:$D$532,$P425)="Local",INDEX(All!$D$2:$D$532,$P425)="Local / LUPC"),INDEX(All!$I$2:$I$532,$P425),IF(INDEX(All!$D$2:$D$532,$P425)="Census",INDEX(All!$Y$2:$Y$532,$P425),""))</f>
        <v/>
      </c>
      <c r="J425" t="str">
        <f>IF(OR(INDEX(All!$D$2:$D$532,$P425)="Local",INDEX(All!$D$2:$D$532,$P425)="Local / LUPC"),INDEX(All!$J$2:$J$532,$P425),IF(INDEX(All!$D$2:$D$532,$P425)="Census",INDEX(All!$AA$2:$AA$532,$P425),""))</f>
        <v/>
      </c>
      <c r="K425" t="str">
        <f>IF(OR(INDEX(All!$D$2:$D$532,$P425)="Local",INDEX(All!$D$2:$D$532,$P425)="Local / LUPC"),INDEX(All!$K$2:$K$532,$P425),IF(INDEX(All!$D$2:$D$532,$P425)="Census",INDEX(All!$AB$2:$AB$532,$P425),""))</f>
        <v/>
      </c>
      <c r="L425" t="str">
        <f>IF(OR(INDEX(All!$D$2:$D$532,$P425)="Local",INDEX(All!$D$2:$D$532,$P425)="Local / LUPC"),INDEX(All!$L$2:$L$532,$P425),IF(INDEX(All!$D$2:$D$532,$P425)="Census",INDEX(All!$AC$2:$AC$532,$P425),""))</f>
        <v/>
      </c>
      <c r="M425" t="str">
        <f>IF(OR(INDEX(All!$D$2:$D$532,$P425)="Local",INDEX(All!$D$2:$D$532,$P425)="Local / LUPC"),INDEX(All!$M$2:$M$532,$P425),IF(INDEX(All!$D$2:$D$532,$P425)="Census",INDEX(All!$X$2:$X$532,$P425),""))</f>
        <v/>
      </c>
      <c r="N425" t="str">
        <f>IF(OR(INDEX(All!$D$2:$D$532,$P425)="Local",INDEX(All!$D$2:$D$532,$P425)="Local / LUPC"),INDEX(All!$N$2:$N$532,$P425),"")</f>
        <v/>
      </c>
      <c r="O425">
        <f>INDEX(All!$V$2:$V$532,$P425)</f>
        <v>0</v>
      </c>
      <c r="P425">
        <f>MATCH($A425&amp;"|"&amp;$B425,INDEX(All!$A$2:$A$532&amp;"|"&amp;All!$B$2:$B$532,0),0)</f>
        <v>274</v>
      </c>
    </row>
    <row r="426" spans="1:16" x14ac:dyDescent="0.2">
      <c r="A426" t="s">
        <v>356</v>
      </c>
      <c r="B426" t="s">
        <v>68</v>
      </c>
      <c r="C426">
        <f>INDEX(All!$C$2:$C$532,$P426)</f>
        <v>0</v>
      </c>
      <c r="D426" t="str">
        <f>INDEX(All!$D$2:$D$532,$P426)</f>
        <v>Census</v>
      </c>
      <c r="E426" t="str">
        <f>INDEX(All!$E$2:$E$532,$P426)</f>
        <v>No</v>
      </c>
      <c r="F426" s="5">
        <f>INDEX(All!$F$2:$F$532,$P426)</f>
        <v>258</v>
      </c>
      <c r="G426">
        <f>INDEX(All!$G$2:$G$532,$P426)</f>
        <v>205</v>
      </c>
      <c r="H426" t="str">
        <f>IF(OR(INDEX(All!$D$2:$D$532,$P426)="Local",INDEX(All!$D$2:$D$532,$P426)="Local / LUPC"),INDEX(All!$H$2:$H$532,$P426),"")</f>
        <v/>
      </c>
      <c r="I426">
        <f>IF(OR(INDEX(All!$D$2:$D$532,$P426)="Local",INDEX(All!$D$2:$D$532,$P426)="Local / LUPC"),INDEX(All!$I$2:$I$532,$P426),IF(INDEX(All!$D$2:$D$532,$P426)="Census",INDEX(All!$Y$2:$Y$532,$P426),""))</f>
        <v>1</v>
      </c>
      <c r="J426">
        <f>IF(OR(INDEX(All!$D$2:$D$532,$P426)="Local",INDEX(All!$D$2:$D$532,$P426)="Local / LUPC"),INDEX(All!$J$2:$J$532,$P426),IF(INDEX(All!$D$2:$D$532,$P426)="Census",INDEX(All!$AA$2:$AA$532,$P426),""))</f>
        <v>0</v>
      </c>
      <c r="K426">
        <f>IF(OR(INDEX(All!$D$2:$D$532,$P426)="Local",INDEX(All!$D$2:$D$532,$P426)="Local / LUPC"),INDEX(All!$K$2:$K$532,$P426),IF(INDEX(All!$D$2:$D$532,$P426)="Census",INDEX(All!$AB$2:$AB$532,$P426),""))</f>
        <v>0</v>
      </c>
      <c r="L426">
        <f>IF(OR(INDEX(All!$D$2:$D$532,$P426)="Local",INDEX(All!$D$2:$D$532,$P426)="Local / LUPC"),INDEX(All!$L$2:$L$532,$P426),IF(INDEX(All!$D$2:$D$532,$P426)="Census",INDEX(All!$AC$2:$AC$532,$P426),""))</f>
        <v>0</v>
      </c>
      <c r="M426">
        <f>IF(OR(INDEX(All!$D$2:$D$532,$P426)="Local",INDEX(All!$D$2:$D$532,$P426)="Local / LUPC"),INDEX(All!$M$2:$M$532,$P426),IF(INDEX(All!$D$2:$D$532,$P426)="Census",INDEX(All!$X$2:$X$532,$P426),""))</f>
        <v>1</v>
      </c>
      <c r="N426" t="str">
        <f>IF(OR(INDEX(All!$D$2:$D$532,$P426)="Local",INDEX(All!$D$2:$D$532,$P426)="Local / LUPC"),INDEX(All!$N$2:$N$532,$P426),"")</f>
        <v/>
      </c>
      <c r="O426">
        <f>INDEX(All!$V$2:$V$532,$P426)</f>
        <v>0</v>
      </c>
      <c r="P426">
        <f>MATCH($A426&amp;"|"&amp;$B426,INDEX(All!$A$2:$A$532&amp;"|"&amp;All!$B$2:$B$532,0),0)</f>
        <v>275</v>
      </c>
    </row>
    <row r="427" spans="1:16" x14ac:dyDescent="0.2">
      <c r="A427" t="s">
        <v>358</v>
      </c>
      <c r="B427" t="s">
        <v>72</v>
      </c>
      <c r="C427">
        <f>INDEX(All!$C$2:$C$532,$P427)</f>
        <v>0</v>
      </c>
      <c r="D427" t="str">
        <f>INDEX(All!$D$2:$D$532,$P427)</f>
        <v>Census</v>
      </c>
      <c r="E427" t="str">
        <f>INDEX(All!$E$2:$E$532,$P427)</f>
        <v>No</v>
      </c>
      <c r="F427" s="5">
        <f>INDEX(All!$F$2:$F$532,$P427)</f>
        <v>698</v>
      </c>
      <c r="G427">
        <f>INDEX(All!$G$2:$G$532,$P427)</f>
        <v>604</v>
      </c>
      <c r="H427" t="str">
        <f>IF(OR(INDEX(All!$D$2:$D$532,$P427)="Local",INDEX(All!$D$2:$D$532,$P427)="Local / LUPC"),INDEX(All!$H$2:$H$532,$P427),"")</f>
        <v/>
      </c>
      <c r="I427">
        <f>IF(OR(INDEX(All!$D$2:$D$532,$P427)="Local",INDEX(All!$D$2:$D$532,$P427)="Local / LUPC"),INDEX(All!$I$2:$I$532,$P427),IF(INDEX(All!$D$2:$D$532,$P427)="Census",INDEX(All!$Y$2:$Y$532,$P427),""))</f>
        <v>2</v>
      </c>
      <c r="J427">
        <f>IF(OR(INDEX(All!$D$2:$D$532,$P427)="Local",INDEX(All!$D$2:$D$532,$P427)="Local / LUPC"),INDEX(All!$J$2:$J$532,$P427),IF(INDEX(All!$D$2:$D$532,$P427)="Census",INDEX(All!$AA$2:$AA$532,$P427),""))</f>
        <v>0</v>
      </c>
      <c r="K427">
        <f>IF(OR(INDEX(All!$D$2:$D$532,$P427)="Local",INDEX(All!$D$2:$D$532,$P427)="Local / LUPC"),INDEX(All!$K$2:$K$532,$P427),IF(INDEX(All!$D$2:$D$532,$P427)="Census",INDEX(All!$AB$2:$AB$532,$P427),""))</f>
        <v>0</v>
      </c>
      <c r="L427">
        <f>IF(OR(INDEX(All!$D$2:$D$532,$P427)="Local",INDEX(All!$D$2:$D$532,$P427)="Local / LUPC"),INDEX(All!$L$2:$L$532,$P427),IF(INDEX(All!$D$2:$D$532,$P427)="Census",INDEX(All!$AC$2:$AC$532,$P427),""))</f>
        <v>0</v>
      </c>
      <c r="M427">
        <f>IF(OR(INDEX(All!$D$2:$D$532,$P427)="Local",INDEX(All!$D$2:$D$532,$P427)="Local / LUPC"),INDEX(All!$M$2:$M$532,$P427),IF(INDEX(All!$D$2:$D$532,$P427)="Census",INDEX(All!$X$2:$X$532,$P427),""))</f>
        <v>2</v>
      </c>
      <c r="N427" t="str">
        <f>IF(OR(INDEX(All!$D$2:$D$532,$P427)="Local",INDEX(All!$D$2:$D$532,$P427)="Local / LUPC"),INDEX(All!$N$2:$N$532,$P427),"")</f>
        <v/>
      </c>
      <c r="O427">
        <f>INDEX(All!$V$2:$V$532,$P427)</f>
        <v>0</v>
      </c>
      <c r="P427">
        <f>MATCH($A427&amp;"|"&amp;$B427,INDEX(All!$A$2:$A$532&amp;"|"&amp;All!$B$2:$B$532,0),0)</f>
        <v>277</v>
      </c>
    </row>
    <row r="428" spans="1:16" x14ac:dyDescent="0.2">
      <c r="A428" t="s">
        <v>359</v>
      </c>
      <c r="B428" t="s">
        <v>72</v>
      </c>
      <c r="C428">
        <f>INDEX(All!$C$2:$C$532,$P428)</f>
        <v>0</v>
      </c>
      <c r="D428" t="str">
        <f>INDEX(All!$D$2:$D$532,$P428)</f>
        <v>Census</v>
      </c>
      <c r="E428" t="str">
        <f>INDEX(All!$E$2:$E$532,$P428)</f>
        <v>No</v>
      </c>
      <c r="F428" s="5">
        <f>INDEX(All!$F$2:$F$532,$P428)</f>
        <v>76</v>
      </c>
      <c r="G428">
        <f>INDEX(All!$G$2:$G$532,$P428)</f>
        <v>91</v>
      </c>
      <c r="H428" t="str">
        <f>IF(OR(INDEX(All!$D$2:$D$532,$P428)="Local",INDEX(All!$D$2:$D$532,$P428)="Local / LUPC"),INDEX(All!$H$2:$H$532,$P428),"")</f>
        <v/>
      </c>
      <c r="I428">
        <f>IF(OR(INDEX(All!$D$2:$D$532,$P428)="Local",INDEX(All!$D$2:$D$532,$P428)="Local / LUPC"),INDEX(All!$I$2:$I$532,$P428),IF(INDEX(All!$D$2:$D$532,$P428)="Census",INDEX(All!$Y$2:$Y$532,$P428),""))</f>
        <v>0</v>
      </c>
      <c r="J428">
        <f>IF(OR(INDEX(All!$D$2:$D$532,$P428)="Local",INDEX(All!$D$2:$D$532,$P428)="Local / LUPC"),INDEX(All!$J$2:$J$532,$P428),IF(INDEX(All!$D$2:$D$532,$P428)="Census",INDEX(All!$AA$2:$AA$532,$P428),""))</f>
        <v>0</v>
      </c>
      <c r="K428">
        <f>IF(OR(INDEX(All!$D$2:$D$532,$P428)="Local",INDEX(All!$D$2:$D$532,$P428)="Local / LUPC"),INDEX(All!$K$2:$K$532,$P428),IF(INDEX(All!$D$2:$D$532,$P428)="Census",INDEX(All!$AB$2:$AB$532,$P428),""))</f>
        <v>0</v>
      </c>
      <c r="L428">
        <f>IF(OR(INDEX(All!$D$2:$D$532,$P428)="Local",INDEX(All!$D$2:$D$532,$P428)="Local / LUPC"),INDEX(All!$L$2:$L$532,$P428),IF(INDEX(All!$D$2:$D$532,$P428)="Census",INDEX(All!$AC$2:$AC$532,$P428),""))</f>
        <v>0</v>
      </c>
      <c r="M428">
        <f>IF(OR(INDEX(All!$D$2:$D$532,$P428)="Local",INDEX(All!$D$2:$D$532,$P428)="Local / LUPC"),INDEX(All!$M$2:$M$532,$P428),IF(INDEX(All!$D$2:$D$532,$P428)="Census",INDEX(All!$X$2:$X$532,$P428),""))</f>
        <v>0</v>
      </c>
      <c r="N428" t="str">
        <f>IF(OR(INDEX(All!$D$2:$D$532,$P428)="Local",INDEX(All!$D$2:$D$532,$P428)="Local / LUPC"),INDEX(All!$N$2:$N$532,$P428),"")</f>
        <v/>
      </c>
      <c r="O428">
        <f>INDEX(All!$V$2:$V$532,$P428)</f>
        <v>0</v>
      </c>
      <c r="P428">
        <f>MATCH($A428&amp;"|"&amp;$B428,INDEX(All!$A$2:$A$532&amp;"|"&amp;All!$B$2:$B$532,0),0)</f>
        <v>278</v>
      </c>
    </row>
    <row r="429" spans="1:16" x14ac:dyDescent="0.2">
      <c r="A429" t="s">
        <v>360</v>
      </c>
      <c r="B429" t="s">
        <v>95</v>
      </c>
      <c r="C429">
        <f>INDEX(All!$C$2:$C$532,$P429)</f>
        <v>0</v>
      </c>
      <c r="D429" t="str">
        <f>INDEX(All!$D$2:$D$532,$P429)</f>
        <v>Census</v>
      </c>
      <c r="E429" t="str">
        <f>INDEX(All!$E$2:$E$532,$P429)</f>
        <v>No</v>
      </c>
      <c r="F429" s="5">
        <f>INDEX(All!$F$2:$F$532,$P429)</f>
        <v>3134</v>
      </c>
      <c r="G429">
        <f>INDEX(All!$G$2:$G$532,$P429)</f>
        <v>3223</v>
      </c>
      <c r="H429" t="str">
        <f>IF(OR(INDEX(All!$D$2:$D$532,$P429)="Local",INDEX(All!$D$2:$D$532,$P429)="Local / LUPC"),INDEX(All!$H$2:$H$532,$P429),"")</f>
        <v/>
      </c>
      <c r="I429">
        <f>IF(OR(INDEX(All!$D$2:$D$532,$P429)="Local",INDEX(All!$D$2:$D$532,$P429)="Local / LUPC"),INDEX(All!$I$2:$I$532,$P429),IF(INDEX(All!$D$2:$D$532,$P429)="Census",INDEX(All!$Y$2:$Y$532,$P429),""))</f>
        <v>24</v>
      </c>
      <c r="J429">
        <f>IF(OR(INDEX(All!$D$2:$D$532,$P429)="Local",INDEX(All!$D$2:$D$532,$P429)="Local / LUPC"),INDEX(All!$J$2:$J$532,$P429),IF(INDEX(All!$D$2:$D$532,$P429)="Census",INDEX(All!$AA$2:$AA$532,$P429),""))</f>
        <v>0</v>
      </c>
      <c r="K429">
        <f>IF(OR(INDEX(All!$D$2:$D$532,$P429)="Local",INDEX(All!$D$2:$D$532,$P429)="Local / LUPC"),INDEX(All!$K$2:$K$532,$P429),IF(INDEX(All!$D$2:$D$532,$P429)="Census",INDEX(All!$AB$2:$AB$532,$P429),""))</f>
        <v>0</v>
      </c>
      <c r="L429">
        <f>IF(OR(INDEX(All!$D$2:$D$532,$P429)="Local",INDEX(All!$D$2:$D$532,$P429)="Local / LUPC"),INDEX(All!$L$2:$L$532,$P429),IF(INDEX(All!$D$2:$D$532,$P429)="Census",INDEX(All!$AC$2:$AC$532,$P429),""))</f>
        <v>0</v>
      </c>
      <c r="M429">
        <f>IF(OR(INDEX(All!$D$2:$D$532,$P429)="Local",INDEX(All!$D$2:$D$532,$P429)="Local / LUPC"),INDEX(All!$M$2:$M$532,$P429),IF(INDEX(All!$D$2:$D$532,$P429)="Census",INDEX(All!$X$2:$X$532,$P429),""))</f>
        <v>24</v>
      </c>
      <c r="N429" t="str">
        <f>IF(OR(INDEX(All!$D$2:$D$532,$P429)="Local",INDEX(All!$D$2:$D$532,$P429)="Local / LUPC"),INDEX(All!$N$2:$N$532,$P429),"")</f>
        <v/>
      </c>
      <c r="O429">
        <f>INDEX(All!$V$2:$V$532,$P429)</f>
        <v>0</v>
      </c>
      <c r="P429">
        <f>MATCH($A429&amp;"|"&amp;$B429,INDEX(All!$A$2:$A$532&amp;"|"&amp;All!$B$2:$B$532,0),0)</f>
        <v>279</v>
      </c>
    </row>
    <row r="430" spans="1:16" x14ac:dyDescent="0.2">
      <c r="A430" t="s">
        <v>361</v>
      </c>
      <c r="B430" t="s">
        <v>62</v>
      </c>
      <c r="C430">
        <f>INDEX(All!$C$2:$C$532,$P430)</f>
        <v>0</v>
      </c>
      <c r="D430" t="str">
        <f>INDEX(All!$D$2:$D$532,$P430)</f>
        <v>Not Available</v>
      </c>
      <c r="E430" t="str">
        <f>INDEX(All!$E$2:$E$532,$P430)</f>
        <v>No</v>
      </c>
      <c r="F430" s="5">
        <f>INDEX(All!$F$2:$F$532,$P430)</f>
        <v>139</v>
      </c>
      <c r="G430">
        <f>INDEX(All!$G$2:$G$532,$P430)</f>
        <v>137</v>
      </c>
      <c r="H430" t="str">
        <f>IF(OR(INDEX(All!$D$2:$D$532,$P430)="Local",INDEX(All!$D$2:$D$532,$P430)="Local / LUPC"),INDEX(All!$H$2:$H$532,$P430),"")</f>
        <v/>
      </c>
      <c r="I430" t="str">
        <f>IF(OR(INDEX(All!$D$2:$D$532,$P430)="Local",INDEX(All!$D$2:$D$532,$P430)="Local / LUPC"),INDEX(All!$I$2:$I$532,$P430),IF(INDEX(All!$D$2:$D$532,$P430)="Census",INDEX(All!$Y$2:$Y$532,$P430),""))</f>
        <v/>
      </c>
      <c r="J430" t="str">
        <f>IF(OR(INDEX(All!$D$2:$D$532,$P430)="Local",INDEX(All!$D$2:$D$532,$P430)="Local / LUPC"),INDEX(All!$J$2:$J$532,$P430),IF(INDEX(All!$D$2:$D$532,$P430)="Census",INDEX(All!$AA$2:$AA$532,$P430),""))</f>
        <v/>
      </c>
      <c r="K430" t="str">
        <f>IF(OR(INDEX(All!$D$2:$D$532,$P430)="Local",INDEX(All!$D$2:$D$532,$P430)="Local / LUPC"),INDEX(All!$K$2:$K$532,$P430),IF(INDEX(All!$D$2:$D$532,$P430)="Census",INDEX(All!$AB$2:$AB$532,$P430),""))</f>
        <v/>
      </c>
      <c r="L430" t="str">
        <f>IF(OR(INDEX(All!$D$2:$D$532,$P430)="Local",INDEX(All!$D$2:$D$532,$P430)="Local / LUPC"),INDEX(All!$L$2:$L$532,$P430),IF(INDEX(All!$D$2:$D$532,$P430)="Census",INDEX(All!$AC$2:$AC$532,$P430),""))</f>
        <v/>
      </c>
      <c r="M430" t="str">
        <f>IF(OR(INDEX(All!$D$2:$D$532,$P430)="Local",INDEX(All!$D$2:$D$532,$P430)="Local / LUPC"),INDEX(All!$M$2:$M$532,$P430),IF(INDEX(All!$D$2:$D$532,$P430)="Census",INDEX(All!$X$2:$X$532,$P430),""))</f>
        <v/>
      </c>
      <c r="N430" t="str">
        <f>IF(OR(INDEX(All!$D$2:$D$532,$P430)="Local",INDEX(All!$D$2:$D$532,$P430)="Local / LUPC"),INDEX(All!$N$2:$N$532,$P430),"")</f>
        <v/>
      </c>
      <c r="O430">
        <f>INDEX(All!$V$2:$V$532,$P430)</f>
        <v>0</v>
      </c>
      <c r="P430">
        <f>MATCH($A430&amp;"|"&amp;$B430,INDEX(All!$A$2:$A$532&amp;"|"&amp;All!$B$2:$B$532,0),0)</f>
        <v>280</v>
      </c>
    </row>
    <row r="431" spans="1:16" x14ac:dyDescent="0.2">
      <c r="A431" t="s">
        <v>363</v>
      </c>
      <c r="B431" t="s">
        <v>72</v>
      </c>
      <c r="C431">
        <f>INDEX(All!$C$2:$C$532,$P431)</f>
        <v>0</v>
      </c>
      <c r="D431" t="str">
        <f>INDEX(All!$D$2:$D$532,$P431)</f>
        <v>Census</v>
      </c>
      <c r="E431" t="str">
        <f>INDEX(All!$E$2:$E$532,$P431)</f>
        <v>No</v>
      </c>
      <c r="F431" s="5">
        <f>INDEX(All!$F$2:$F$532,$P431)</f>
        <v>996</v>
      </c>
      <c r="G431">
        <f>INDEX(All!$G$2:$G$532,$P431)</f>
        <v>1197</v>
      </c>
      <c r="H431" t="str">
        <f>IF(OR(INDEX(All!$D$2:$D$532,$P431)="Local",INDEX(All!$D$2:$D$532,$P431)="Local / LUPC"),INDEX(All!$H$2:$H$532,$P431),"")</f>
        <v/>
      </c>
      <c r="I431">
        <f>IF(OR(INDEX(All!$D$2:$D$532,$P431)="Local",INDEX(All!$D$2:$D$532,$P431)="Local / LUPC"),INDEX(All!$I$2:$I$532,$P431),IF(INDEX(All!$D$2:$D$532,$P431)="Census",INDEX(All!$Y$2:$Y$532,$P431),""))</f>
        <v>0</v>
      </c>
      <c r="J431">
        <f>IF(OR(INDEX(All!$D$2:$D$532,$P431)="Local",INDEX(All!$D$2:$D$532,$P431)="Local / LUPC"),INDEX(All!$J$2:$J$532,$P431),IF(INDEX(All!$D$2:$D$532,$P431)="Census",INDEX(All!$AA$2:$AA$532,$P431),""))</f>
        <v>0</v>
      </c>
      <c r="K431">
        <f>IF(OR(INDEX(All!$D$2:$D$532,$P431)="Local",INDEX(All!$D$2:$D$532,$P431)="Local / LUPC"),INDEX(All!$K$2:$K$532,$P431),IF(INDEX(All!$D$2:$D$532,$P431)="Census",INDEX(All!$AB$2:$AB$532,$P431),""))</f>
        <v>0</v>
      </c>
      <c r="L431">
        <f>IF(OR(INDEX(All!$D$2:$D$532,$P431)="Local",INDEX(All!$D$2:$D$532,$P431)="Local / LUPC"),INDEX(All!$L$2:$L$532,$P431),IF(INDEX(All!$D$2:$D$532,$P431)="Census",INDEX(All!$AC$2:$AC$532,$P431),""))</f>
        <v>0</v>
      </c>
      <c r="M431">
        <f>IF(OR(INDEX(All!$D$2:$D$532,$P431)="Local",INDEX(All!$D$2:$D$532,$P431)="Local / LUPC"),INDEX(All!$M$2:$M$532,$P431),IF(INDEX(All!$D$2:$D$532,$P431)="Census",INDEX(All!$X$2:$X$532,$P431),""))</f>
        <v>0</v>
      </c>
      <c r="N431" t="str">
        <f>IF(OR(INDEX(All!$D$2:$D$532,$P431)="Local",INDEX(All!$D$2:$D$532,$P431)="Local / LUPC"),INDEX(All!$N$2:$N$532,$P431),"")</f>
        <v/>
      </c>
      <c r="O431">
        <f>INDEX(All!$V$2:$V$532,$P431)</f>
        <v>0</v>
      </c>
      <c r="P431">
        <f>MATCH($A431&amp;"|"&amp;$B431,INDEX(All!$A$2:$A$532&amp;"|"&amp;All!$B$2:$B$532,0),0)</f>
        <v>282</v>
      </c>
    </row>
    <row r="432" spans="1:16" x14ac:dyDescent="0.2">
      <c r="A432" t="s">
        <v>365</v>
      </c>
      <c r="B432" t="s">
        <v>68</v>
      </c>
      <c r="C432">
        <f>INDEX(All!$C$2:$C$532,$P432)</f>
        <v>0</v>
      </c>
      <c r="D432" t="str">
        <f>INDEX(All!$D$2:$D$532,$P432)</f>
        <v>Census</v>
      </c>
      <c r="E432" t="str">
        <f>INDEX(All!$E$2:$E$532,$P432)</f>
        <v>No</v>
      </c>
      <c r="F432" s="5">
        <f>INDEX(All!$F$2:$F$532,$P432)</f>
        <v>372</v>
      </c>
      <c r="G432">
        <f>INDEX(All!$G$2:$G$532,$P432)</f>
        <v>207</v>
      </c>
      <c r="H432" t="str">
        <f>IF(OR(INDEX(All!$D$2:$D$532,$P432)="Local",INDEX(All!$D$2:$D$532,$P432)="Local / LUPC"),INDEX(All!$H$2:$H$532,$P432),"")</f>
        <v/>
      </c>
      <c r="I432">
        <f>IF(OR(INDEX(All!$D$2:$D$532,$P432)="Local",INDEX(All!$D$2:$D$532,$P432)="Local / LUPC"),INDEX(All!$I$2:$I$532,$P432),IF(INDEX(All!$D$2:$D$532,$P432)="Census",INDEX(All!$Y$2:$Y$532,$P432),""))</f>
        <v>2</v>
      </c>
      <c r="J432">
        <f>IF(OR(INDEX(All!$D$2:$D$532,$P432)="Local",INDEX(All!$D$2:$D$532,$P432)="Local / LUPC"),INDEX(All!$J$2:$J$532,$P432),IF(INDEX(All!$D$2:$D$532,$P432)="Census",INDEX(All!$AA$2:$AA$532,$P432),""))</f>
        <v>0</v>
      </c>
      <c r="K432">
        <f>IF(OR(INDEX(All!$D$2:$D$532,$P432)="Local",INDEX(All!$D$2:$D$532,$P432)="Local / LUPC"),INDEX(All!$K$2:$K$532,$P432),IF(INDEX(All!$D$2:$D$532,$P432)="Census",INDEX(All!$AB$2:$AB$532,$P432),""))</f>
        <v>0</v>
      </c>
      <c r="L432">
        <f>IF(OR(INDEX(All!$D$2:$D$532,$P432)="Local",INDEX(All!$D$2:$D$532,$P432)="Local / LUPC"),INDEX(All!$L$2:$L$532,$P432),IF(INDEX(All!$D$2:$D$532,$P432)="Census",INDEX(All!$AC$2:$AC$532,$P432),""))</f>
        <v>0</v>
      </c>
      <c r="M432">
        <f>IF(OR(INDEX(All!$D$2:$D$532,$P432)="Local",INDEX(All!$D$2:$D$532,$P432)="Local / LUPC"),INDEX(All!$M$2:$M$532,$P432),IF(INDEX(All!$D$2:$D$532,$P432)="Census",INDEX(All!$X$2:$X$532,$P432),""))</f>
        <v>2</v>
      </c>
      <c r="N432" t="str">
        <f>IF(OR(INDEX(All!$D$2:$D$532,$P432)="Local",INDEX(All!$D$2:$D$532,$P432)="Local / LUPC"),INDEX(All!$N$2:$N$532,$P432),"")</f>
        <v/>
      </c>
      <c r="O432">
        <f>INDEX(All!$V$2:$V$532,$P432)</f>
        <v>0</v>
      </c>
      <c r="P432">
        <f>MATCH($A432&amp;"|"&amp;$B432,INDEX(All!$A$2:$A$532&amp;"|"&amp;All!$B$2:$B$532,0),0)</f>
        <v>284</v>
      </c>
    </row>
    <row r="433" spans="1:16" x14ac:dyDescent="0.2">
      <c r="A433" t="s">
        <v>366</v>
      </c>
      <c r="B433" t="s">
        <v>77</v>
      </c>
      <c r="C433">
        <f>INDEX(All!$C$2:$C$532,$P433)</f>
        <v>0</v>
      </c>
      <c r="D433" t="str">
        <f>INDEX(All!$D$2:$D$532,$P433)</f>
        <v>Census</v>
      </c>
      <c r="E433" t="str">
        <f>INDEX(All!$E$2:$E$532,$P433)</f>
        <v>No</v>
      </c>
      <c r="F433" s="5">
        <f>INDEX(All!$F$2:$F$532,$P433)</f>
        <v>2782</v>
      </c>
      <c r="G433">
        <f>INDEX(All!$G$2:$G$532,$P433)</f>
        <v>2779</v>
      </c>
      <c r="H433" t="str">
        <f>IF(OR(INDEX(All!$D$2:$D$532,$P433)="Local",INDEX(All!$D$2:$D$532,$P433)="Local / LUPC"),INDEX(All!$H$2:$H$532,$P433),"")</f>
        <v/>
      </c>
      <c r="I433">
        <f>IF(OR(INDEX(All!$D$2:$D$532,$P433)="Local",INDEX(All!$D$2:$D$532,$P433)="Local / LUPC"),INDEX(All!$I$2:$I$532,$P433),IF(INDEX(All!$D$2:$D$532,$P433)="Census",INDEX(All!$Y$2:$Y$532,$P433),""))</f>
        <v>8</v>
      </c>
      <c r="J433">
        <f>IF(OR(INDEX(All!$D$2:$D$532,$P433)="Local",INDEX(All!$D$2:$D$532,$P433)="Local / LUPC"),INDEX(All!$J$2:$J$532,$P433),IF(INDEX(All!$D$2:$D$532,$P433)="Census",INDEX(All!$AA$2:$AA$532,$P433),""))</f>
        <v>0</v>
      </c>
      <c r="K433">
        <f>IF(OR(INDEX(All!$D$2:$D$532,$P433)="Local",INDEX(All!$D$2:$D$532,$P433)="Local / LUPC"),INDEX(All!$K$2:$K$532,$P433),IF(INDEX(All!$D$2:$D$532,$P433)="Census",INDEX(All!$AB$2:$AB$532,$P433),""))</f>
        <v>0</v>
      </c>
      <c r="L433">
        <f>IF(OR(INDEX(All!$D$2:$D$532,$P433)="Local",INDEX(All!$D$2:$D$532,$P433)="Local / LUPC"),INDEX(All!$L$2:$L$532,$P433),IF(INDEX(All!$D$2:$D$532,$P433)="Census",INDEX(All!$AC$2:$AC$532,$P433),""))</f>
        <v>0</v>
      </c>
      <c r="M433">
        <f>IF(OR(INDEX(All!$D$2:$D$532,$P433)="Local",INDEX(All!$D$2:$D$532,$P433)="Local / LUPC"),INDEX(All!$M$2:$M$532,$P433),IF(INDEX(All!$D$2:$D$532,$P433)="Census",INDEX(All!$X$2:$X$532,$P433),""))</f>
        <v>8</v>
      </c>
      <c r="N433" t="str">
        <f>IF(OR(INDEX(All!$D$2:$D$532,$P433)="Local",INDEX(All!$D$2:$D$532,$P433)="Local / LUPC"),INDEX(All!$N$2:$N$532,$P433),"")</f>
        <v/>
      </c>
      <c r="O433">
        <f>INDEX(All!$V$2:$V$532,$P433)</f>
        <v>0</v>
      </c>
      <c r="P433">
        <f>MATCH($A433&amp;"|"&amp;$B433,INDEX(All!$A$2:$A$532&amp;"|"&amp;All!$B$2:$B$532,0),0)</f>
        <v>285</v>
      </c>
    </row>
    <row r="434" spans="1:16" x14ac:dyDescent="0.2">
      <c r="A434" t="s">
        <v>368</v>
      </c>
      <c r="B434" t="s">
        <v>72</v>
      </c>
      <c r="C434">
        <f>INDEX(All!$C$2:$C$532,$P434)</f>
        <v>0</v>
      </c>
      <c r="D434" t="str">
        <f>INDEX(All!$D$2:$D$532,$P434)</f>
        <v>Census</v>
      </c>
      <c r="E434" t="str">
        <f>INDEX(All!$E$2:$E$532,$P434)</f>
        <v>No</v>
      </c>
      <c r="F434" s="5">
        <f>INDEX(All!$F$2:$F$532,$P434)</f>
        <v>3095</v>
      </c>
      <c r="G434">
        <f>INDEX(All!$G$2:$G$532,$P434)</f>
        <v>3119</v>
      </c>
      <c r="H434" t="str">
        <f>IF(OR(INDEX(All!$D$2:$D$532,$P434)="Local",INDEX(All!$D$2:$D$532,$P434)="Local / LUPC"),INDEX(All!$H$2:$H$532,$P434),"")</f>
        <v/>
      </c>
      <c r="I434">
        <f>IF(OR(INDEX(All!$D$2:$D$532,$P434)="Local",INDEX(All!$D$2:$D$532,$P434)="Local / LUPC"),INDEX(All!$I$2:$I$532,$P434),IF(INDEX(All!$D$2:$D$532,$P434)="Census",INDEX(All!$Y$2:$Y$532,$P434),""))</f>
        <v>2</v>
      </c>
      <c r="J434">
        <f>IF(OR(INDEX(All!$D$2:$D$532,$P434)="Local",INDEX(All!$D$2:$D$532,$P434)="Local / LUPC"),INDEX(All!$J$2:$J$532,$P434),IF(INDEX(All!$D$2:$D$532,$P434)="Census",INDEX(All!$AA$2:$AA$532,$P434),""))</f>
        <v>0</v>
      </c>
      <c r="K434">
        <f>IF(OR(INDEX(All!$D$2:$D$532,$P434)="Local",INDEX(All!$D$2:$D$532,$P434)="Local / LUPC"),INDEX(All!$K$2:$K$532,$P434),IF(INDEX(All!$D$2:$D$532,$P434)="Census",INDEX(All!$AB$2:$AB$532,$P434),""))</f>
        <v>12</v>
      </c>
      <c r="L434">
        <f>IF(OR(INDEX(All!$D$2:$D$532,$P434)="Local",INDEX(All!$D$2:$D$532,$P434)="Local / LUPC"),INDEX(All!$L$2:$L$532,$P434),IF(INDEX(All!$D$2:$D$532,$P434)="Census",INDEX(All!$AC$2:$AC$532,$P434),""))</f>
        <v>0</v>
      </c>
      <c r="M434">
        <f>IF(OR(INDEX(All!$D$2:$D$532,$P434)="Local",INDEX(All!$D$2:$D$532,$P434)="Local / LUPC"),INDEX(All!$M$2:$M$532,$P434),IF(INDEX(All!$D$2:$D$532,$P434)="Census",INDEX(All!$X$2:$X$532,$P434),""))</f>
        <v>14</v>
      </c>
      <c r="N434" t="str">
        <f>IF(OR(INDEX(All!$D$2:$D$532,$P434)="Local",INDEX(All!$D$2:$D$532,$P434)="Local / LUPC"),INDEX(All!$N$2:$N$532,$P434),"")</f>
        <v/>
      </c>
      <c r="O434">
        <f>INDEX(All!$V$2:$V$532,$P434)</f>
        <v>0</v>
      </c>
      <c r="P434">
        <f>MATCH($A434&amp;"|"&amp;$B434,INDEX(All!$A$2:$A$532&amp;"|"&amp;All!$B$2:$B$532,0),0)</f>
        <v>287</v>
      </c>
    </row>
    <row r="435" spans="1:16" x14ac:dyDescent="0.2">
      <c r="A435" t="s">
        <v>369</v>
      </c>
      <c r="B435" t="s">
        <v>72</v>
      </c>
      <c r="C435">
        <f>INDEX(All!$C$2:$C$532,$P435)</f>
        <v>0</v>
      </c>
      <c r="D435" t="str">
        <f>INDEX(All!$D$2:$D$532,$P435)</f>
        <v>Census</v>
      </c>
      <c r="E435" t="str">
        <f>INDEX(All!$E$2:$E$532,$P435)</f>
        <v>Yes</v>
      </c>
      <c r="F435" s="5">
        <f>INDEX(All!$F$2:$F$532,$P435)</f>
        <v>4115</v>
      </c>
      <c r="G435">
        <f>INDEX(All!$G$2:$G$532,$P435)</f>
        <v>4108</v>
      </c>
      <c r="H435" t="str">
        <f>IF(OR(INDEX(All!$D$2:$D$532,$P435)="Local",INDEX(All!$D$2:$D$532,$P435)="Local / LUPC"),INDEX(All!$H$2:$H$532,$P435),"")</f>
        <v/>
      </c>
      <c r="I435">
        <f>IF(OR(INDEX(All!$D$2:$D$532,$P435)="Local",INDEX(All!$D$2:$D$532,$P435)="Local / LUPC"),INDEX(All!$I$2:$I$532,$P435),IF(INDEX(All!$D$2:$D$532,$P435)="Census",INDEX(All!$Y$2:$Y$532,$P435),""))</f>
        <v>1</v>
      </c>
      <c r="J435">
        <f>IF(OR(INDEX(All!$D$2:$D$532,$P435)="Local",INDEX(All!$D$2:$D$532,$P435)="Local / LUPC"),INDEX(All!$J$2:$J$532,$P435),IF(INDEX(All!$D$2:$D$532,$P435)="Census",INDEX(All!$AA$2:$AA$532,$P435),""))</f>
        <v>0</v>
      </c>
      <c r="K435">
        <f>IF(OR(INDEX(All!$D$2:$D$532,$P435)="Local",INDEX(All!$D$2:$D$532,$P435)="Local / LUPC"),INDEX(All!$K$2:$K$532,$P435),IF(INDEX(All!$D$2:$D$532,$P435)="Census",INDEX(All!$AB$2:$AB$532,$P435),""))</f>
        <v>0</v>
      </c>
      <c r="L435">
        <f>IF(OR(INDEX(All!$D$2:$D$532,$P435)="Local",INDEX(All!$D$2:$D$532,$P435)="Local / LUPC"),INDEX(All!$L$2:$L$532,$P435),IF(INDEX(All!$D$2:$D$532,$P435)="Census",INDEX(All!$AC$2:$AC$532,$P435),""))</f>
        <v>0</v>
      </c>
      <c r="M435">
        <f>IF(OR(INDEX(All!$D$2:$D$532,$P435)="Local",INDEX(All!$D$2:$D$532,$P435)="Local / LUPC"),INDEX(All!$M$2:$M$532,$P435),IF(INDEX(All!$D$2:$D$532,$P435)="Census",INDEX(All!$X$2:$X$532,$P435),""))</f>
        <v>1</v>
      </c>
      <c r="N435" t="str">
        <f>IF(OR(INDEX(All!$D$2:$D$532,$P435)="Local",INDEX(All!$D$2:$D$532,$P435)="Local / LUPC"),INDEX(All!$N$2:$N$532,$P435),"")</f>
        <v/>
      </c>
      <c r="O435">
        <f>INDEX(All!$V$2:$V$532,$P435)</f>
        <v>0</v>
      </c>
      <c r="P435">
        <f>MATCH($A435&amp;"|"&amp;$B435,INDEX(All!$A$2:$A$532&amp;"|"&amp;All!$B$2:$B$532,0),0)</f>
        <v>288</v>
      </c>
    </row>
    <row r="436" spans="1:16" x14ac:dyDescent="0.2">
      <c r="A436" t="s">
        <v>370</v>
      </c>
      <c r="B436" t="s">
        <v>55</v>
      </c>
      <c r="C436">
        <f>INDEX(All!$C$2:$C$532,$P436)</f>
        <v>0</v>
      </c>
      <c r="D436" t="str">
        <f>INDEX(All!$D$2:$D$532,$P436)</f>
        <v>Census</v>
      </c>
      <c r="E436" t="str">
        <f>INDEX(All!$E$2:$E$532,$P436)</f>
        <v>No</v>
      </c>
      <c r="F436" s="5">
        <f>INDEX(All!$F$2:$F$532,$P436)</f>
        <v>2165</v>
      </c>
      <c r="G436">
        <f>INDEX(All!$G$2:$G$532,$P436)</f>
        <v>2360</v>
      </c>
      <c r="H436" t="str">
        <f>IF(OR(INDEX(All!$D$2:$D$532,$P436)="Local",INDEX(All!$D$2:$D$532,$P436)="Local / LUPC"),INDEX(All!$H$2:$H$532,$P436),"")</f>
        <v/>
      </c>
      <c r="I436">
        <f>IF(OR(INDEX(All!$D$2:$D$532,$P436)="Local",INDEX(All!$D$2:$D$532,$P436)="Local / LUPC"),INDEX(All!$I$2:$I$532,$P436),IF(INDEX(All!$D$2:$D$532,$P436)="Census",INDEX(All!$Y$2:$Y$532,$P436),""))</f>
        <v>7</v>
      </c>
      <c r="J436">
        <f>IF(OR(INDEX(All!$D$2:$D$532,$P436)="Local",INDEX(All!$D$2:$D$532,$P436)="Local / LUPC"),INDEX(All!$J$2:$J$532,$P436),IF(INDEX(All!$D$2:$D$532,$P436)="Census",INDEX(All!$AA$2:$AA$532,$P436),""))</f>
        <v>0</v>
      </c>
      <c r="K436">
        <f>IF(OR(INDEX(All!$D$2:$D$532,$P436)="Local",INDEX(All!$D$2:$D$532,$P436)="Local / LUPC"),INDEX(All!$K$2:$K$532,$P436),IF(INDEX(All!$D$2:$D$532,$P436)="Census",INDEX(All!$AB$2:$AB$532,$P436),""))</f>
        <v>0</v>
      </c>
      <c r="L436">
        <f>IF(OR(INDEX(All!$D$2:$D$532,$P436)="Local",INDEX(All!$D$2:$D$532,$P436)="Local / LUPC"),INDEX(All!$L$2:$L$532,$P436),IF(INDEX(All!$D$2:$D$532,$P436)="Census",INDEX(All!$AC$2:$AC$532,$P436),""))</f>
        <v>0</v>
      </c>
      <c r="M436">
        <f>IF(OR(INDEX(All!$D$2:$D$532,$P436)="Local",INDEX(All!$D$2:$D$532,$P436)="Local / LUPC"),INDEX(All!$M$2:$M$532,$P436),IF(INDEX(All!$D$2:$D$532,$P436)="Census",INDEX(All!$X$2:$X$532,$P436),""))</f>
        <v>7</v>
      </c>
      <c r="N436" t="str">
        <f>IF(OR(INDEX(All!$D$2:$D$532,$P436)="Local",INDEX(All!$D$2:$D$532,$P436)="Local / LUPC"),INDEX(All!$N$2:$N$532,$P436),"")</f>
        <v/>
      </c>
      <c r="O436">
        <f>INDEX(All!$V$2:$V$532,$P436)</f>
        <v>0</v>
      </c>
      <c r="P436">
        <f>MATCH($A436&amp;"|"&amp;$B436,INDEX(All!$A$2:$A$532&amp;"|"&amp;All!$B$2:$B$532,0),0)</f>
        <v>289</v>
      </c>
    </row>
    <row r="437" spans="1:16" x14ac:dyDescent="0.2">
      <c r="A437" t="s">
        <v>372</v>
      </c>
      <c r="B437" t="s">
        <v>95</v>
      </c>
      <c r="C437">
        <f>INDEX(All!$C$2:$C$532,$P437)</f>
        <v>0</v>
      </c>
      <c r="D437" t="str">
        <f>INDEX(All!$D$2:$D$532,$P437)</f>
        <v>Census</v>
      </c>
      <c r="E437" t="str">
        <f>INDEX(All!$E$2:$E$532,$P437)</f>
        <v>No</v>
      </c>
      <c r="F437" s="5">
        <f>INDEX(All!$F$2:$F$532,$P437)</f>
        <v>2794</v>
      </c>
      <c r="G437">
        <f>INDEX(All!$G$2:$G$532,$P437)</f>
        <v>2841</v>
      </c>
      <c r="H437" t="str">
        <f>IF(OR(INDEX(All!$D$2:$D$532,$P437)="Local",INDEX(All!$D$2:$D$532,$P437)="Local / LUPC"),INDEX(All!$H$2:$H$532,$P437),"")</f>
        <v/>
      </c>
      <c r="I437">
        <f>IF(OR(INDEX(All!$D$2:$D$532,$P437)="Local",INDEX(All!$D$2:$D$532,$P437)="Local / LUPC"),INDEX(All!$I$2:$I$532,$P437),IF(INDEX(All!$D$2:$D$532,$P437)="Census",INDEX(All!$Y$2:$Y$532,$P437),""))</f>
        <v>10</v>
      </c>
      <c r="J437">
        <f>IF(OR(INDEX(All!$D$2:$D$532,$P437)="Local",INDEX(All!$D$2:$D$532,$P437)="Local / LUPC"),INDEX(All!$J$2:$J$532,$P437),IF(INDEX(All!$D$2:$D$532,$P437)="Census",INDEX(All!$AA$2:$AA$532,$P437),""))</f>
        <v>0</v>
      </c>
      <c r="K437">
        <f>IF(OR(INDEX(All!$D$2:$D$532,$P437)="Local",INDEX(All!$D$2:$D$532,$P437)="Local / LUPC"),INDEX(All!$K$2:$K$532,$P437),IF(INDEX(All!$D$2:$D$532,$P437)="Census",INDEX(All!$AB$2:$AB$532,$P437),""))</f>
        <v>0</v>
      </c>
      <c r="L437">
        <f>IF(OR(INDEX(All!$D$2:$D$532,$P437)="Local",INDEX(All!$D$2:$D$532,$P437)="Local / LUPC"),INDEX(All!$L$2:$L$532,$P437),IF(INDEX(All!$D$2:$D$532,$P437)="Census",INDEX(All!$AC$2:$AC$532,$P437),""))</f>
        <v>0</v>
      </c>
      <c r="M437">
        <f>IF(OR(INDEX(All!$D$2:$D$532,$P437)="Local",INDEX(All!$D$2:$D$532,$P437)="Local / LUPC"),INDEX(All!$M$2:$M$532,$P437),IF(INDEX(All!$D$2:$D$532,$P437)="Census",INDEX(All!$X$2:$X$532,$P437),""))</f>
        <v>10</v>
      </c>
      <c r="N437" t="str">
        <f>IF(OR(INDEX(All!$D$2:$D$532,$P437)="Local",INDEX(All!$D$2:$D$532,$P437)="Local / LUPC"),INDEX(All!$N$2:$N$532,$P437),"")</f>
        <v/>
      </c>
      <c r="O437">
        <f>INDEX(All!$V$2:$V$532,$P437)</f>
        <v>0</v>
      </c>
      <c r="P437">
        <f>MATCH($A437&amp;"|"&amp;$B437,INDEX(All!$A$2:$A$532&amp;"|"&amp;All!$B$2:$B$532,0),0)</f>
        <v>291</v>
      </c>
    </row>
    <row r="438" spans="1:16" x14ac:dyDescent="0.2">
      <c r="A438" t="s">
        <v>374</v>
      </c>
      <c r="B438" t="s">
        <v>64</v>
      </c>
      <c r="C438">
        <f>INDEX(All!$C$2:$C$532,$P438)</f>
        <v>0</v>
      </c>
      <c r="D438" t="str">
        <f>INDEX(All!$D$2:$D$532,$P438)</f>
        <v>Census</v>
      </c>
      <c r="E438" t="str">
        <f>INDEX(All!$E$2:$E$532,$P438)</f>
        <v>Yes</v>
      </c>
      <c r="F438" s="5">
        <f>INDEX(All!$F$2:$F$532,$P438)</f>
        <v>4162</v>
      </c>
      <c r="G438">
        <f>INDEX(All!$G$2:$G$532,$P438)</f>
        <v>4235</v>
      </c>
      <c r="H438" t="str">
        <f>IF(OR(INDEX(All!$D$2:$D$532,$P438)="Local",INDEX(All!$D$2:$D$532,$P438)="Local / LUPC"),INDEX(All!$H$2:$H$532,$P438),"")</f>
        <v/>
      </c>
      <c r="I438">
        <f>IF(OR(INDEX(All!$D$2:$D$532,$P438)="Local",INDEX(All!$D$2:$D$532,$P438)="Local / LUPC"),INDEX(All!$I$2:$I$532,$P438),IF(INDEX(All!$D$2:$D$532,$P438)="Census",INDEX(All!$Y$2:$Y$532,$P438),""))</f>
        <v>20</v>
      </c>
      <c r="J438">
        <f>IF(OR(INDEX(All!$D$2:$D$532,$P438)="Local",INDEX(All!$D$2:$D$532,$P438)="Local / LUPC"),INDEX(All!$J$2:$J$532,$P438),IF(INDEX(All!$D$2:$D$532,$P438)="Census",INDEX(All!$AA$2:$AA$532,$P438),""))</f>
        <v>0</v>
      </c>
      <c r="K438">
        <f>IF(OR(INDEX(All!$D$2:$D$532,$P438)="Local",INDEX(All!$D$2:$D$532,$P438)="Local / LUPC"),INDEX(All!$K$2:$K$532,$P438),IF(INDEX(All!$D$2:$D$532,$P438)="Census",INDEX(All!$AB$2:$AB$532,$P438),""))</f>
        <v>0</v>
      </c>
      <c r="L438">
        <f>IF(OR(INDEX(All!$D$2:$D$532,$P438)="Local",INDEX(All!$D$2:$D$532,$P438)="Local / LUPC"),INDEX(All!$L$2:$L$532,$P438),IF(INDEX(All!$D$2:$D$532,$P438)="Census",INDEX(All!$AC$2:$AC$532,$P438),""))</f>
        <v>0</v>
      </c>
      <c r="M438">
        <f>IF(OR(INDEX(All!$D$2:$D$532,$P438)="Local",INDEX(All!$D$2:$D$532,$P438)="Local / LUPC"),INDEX(All!$M$2:$M$532,$P438),IF(INDEX(All!$D$2:$D$532,$P438)="Census",INDEX(All!$X$2:$X$532,$P438),""))</f>
        <v>20</v>
      </c>
      <c r="N438" t="str">
        <f>IF(OR(INDEX(All!$D$2:$D$532,$P438)="Local",INDEX(All!$D$2:$D$532,$P438)="Local / LUPC"),INDEX(All!$N$2:$N$532,$P438),"")</f>
        <v/>
      </c>
      <c r="O438">
        <f>INDEX(All!$V$2:$V$532,$P438)</f>
        <v>0</v>
      </c>
      <c r="P438">
        <f>MATCH($A438&amp;"|"&amp;$B438,INDEX(All!$A$2:$A$532&amp;"|"&amp;All!$B$2:$B$532,0),0)</f>
        <v>293</v>
      </c>
    </row>
    <row r="439" spans="1:16" x14ac:dyDescent="0.2">
      <c r="A439" t="s">
        <v>376</v>
      </c>
      <c r="B439" t="s">
        <v>55</v>
      </c>
      <c r="C439">
        <f>INDEX(All!$C$2:$C$532,$P439)</f>
        <v>0</v>
      </c>
      <c r="D439" t="str">
        <f>INDEX(All!$D$2:$D$532,$P439)</f>
        <v>Census</v>
      </c>
      <c r="E439" t="str">
        <f>INDEX(All!$E$2:$E$532,$P439)</f>
        <v>No</v>
      </c>
      <c r="F439" s="5">
        <f>INDEX(All!$F$2:$F$532,$P439)</f>
        <v>596</v>
      </c>
      <c r="G439">
        <f>INDEX(All!$G$2:$G$532,$P439)</f>
        <v>639</v>
      </c>
      <c r="H439" t="str">
        <f>IF(OR(INDEX(All!$D$2:$D$532,$P439)="Local",INDEX(All!$D$2:$D$532,$P439)="Local / LUPC"),INDEX(All!$H$2:$H$532,$P439),"")</f>
        <v/>
      </c>
      <c r="I439">
        <f>IF(OR(INDEX(All!$D$2:$D$532,$P439)="Local",INDEX(All!$D$2:$D$532,$P439)="Local / LUPC"),INDEX(All!$I$2:$I$532,$P439),IF(INDEX(All!$D$2:$D$532,$P439)="Census",INDEX(All!$Y$2:$Y$532,$P439),""))</f>
        <v>10</v>
      </c>
      <c r="J439">
        <f>IF(OR(INDEX(All!$D$2:$D$532,$P439)="Local",INDEX(All!$D$2:$D$532,$P439)="Local / LUPC"),INDEX(All!$J$2:$J$532,$P439),IF(INDEX(All!$D$2:$D$532,$P439)="Census",INDEX(All!$AA$2:$AA$532,$P439),""))</f>
        <v>0</v>
      </c>
      <c r="K439">
        <f>IF(OR(INDEX(All!$D$2:$D$532,$P439)="Local",INDEX(All!$D$2:$D$532,$P439)="Local / LUPC"),INDEX(All!$K$2:$K$532,$P439),IF(INDEX(All!$D$2:$D$532,$P439)="Census",INDEX(All!$AB$2:$AB$532,$P439),""))</f>
        <v>0</v>
      </c>
      <c r="L439">
        <f>IF(OR(INDEX(All!$D$2:$D$532,$P439)="Local",INDEX(All!$D$2:$D$532,$P439)="Local / LUPC"),INDEX(All!$L$2:$L$532,$P439),IF(INDEX(All!$D$2:$D$532,$P439)="Census",INDEX(All!$AC$2:$AC$532,$P439),""))</f>
        <v>0</v>
      </c>
      <c r="M439">
        <f>IF(OR(INDEX(All!$D$2:$D$532,$P439)="Local",INDEX(All!$D$2:$D$532,$P439)="Local / LUPC"),INDEX(All!$M$2:$M$532,$P439),IF(INDEX(All!$D$2:$D$532,$P439)="Census",INDEX(All!$X$2:$X$532,$P439),""))</f>
        <v>10</v>
      </c>
      <c r="N439" t="str">
        <f>IF(OR(INDEX(All!$D$2:$D$532,$P439)="Local",INDEX(All!$D$2:$D$532,$P439)="Local / LUPC"),INDEX(All!$N$2:$N$532,$P439),"")</f>
        <v/>
      </c>
      <c r="O439">
        <f>INDEX(All!$V$2:$V$532,$P439)</f>
        <v>0</v>
      </c>
      <c r="P439">
        <f>MATCH($A439&amp;"|"&amp;$B439,INDEX(All!$A$2:$A$532&amp;"|"&amp;All!$B$2:$B$532,0),0)</f>
        <v>295</v>
      </c>
    </row>
    <row r="440" spans="1:16" x14ac:dyDescent="0.2">
      <c r="A440" t="s">
        <v>377</v>
      </c>
      <c r="B440" t="s">
        <v>68</v>
      </c>
      <c r="C440">
        <f>INDEX(All!$C$2:$C$532,$P440)</f>
        <v>0</v>
      </c>
      <c r="D440" t="str">
        <f>INDEX(All!$D$2:$D$532,$P440)</f>
        <v>Census</v>
      </c>
      <c r="E440" t="str">
        <f>INDEX(All!$E$2:$E$532,$P440)</f>
        <v>No</v>
      </c>
      <c r="F440" s="5">
        <f>INDEX(All!$F$2:$F$532,$P440)</f>
        <v>674</v>
      </c>
      <c r="G440">
        <f>INDEX(All!$G$2:$G$532,$P440)</f>
        <v>731</v>
      </c>
      <c r="H440" t="str">
        <f>IF(OR(INDEX(All!$D$2:$D$532,$P440)="Local",INDEX(All!$D$2:$D$532,$P440)="Local / LUPC"),INDEX(All!$H$2:$H$532,$P440),"")</f>
        <v/>
      </c>
      <c r="I440">
        <f>IF(OR(INDEX(All!$D$2:$D$532,$P440)="Local",INDEX(All!$D$2:$D$532,$P440)="Local / LUPC"),INDEX(All!$I$2:$I$532,$P440),IF(INDEX(All!$D$2:$D$532,$P440)="Census",INDEX(All!$Y$2:$Y$532,$P440),""))</f>
        <v>0</v>
      </c>
      <c r="J440">
        <f>IF(OR(INDEX(All!$D$2:$D$532,$P440)="Local",INDEX(All!$D$2:$D$532,$P440)="Local / LUPC"),INDEX(All!$J$2:$J$532,$P440),IF(INDEX(All!$D$2:$D$532,$P440)="Census",INDEX(All!$AA$2:$AA$532,$P440),""))</f>
        <v>0</v>
      </c>
      <c r="K440">
        <f>IF(OR(INDEX(All!$D$2:$D$532,$P440)="Local",INDEX(All!$D$2:$D$532,$P440)="Local / LUPC"),INDEX(All!$K$2:$K$532,$P440),IF(INDEX(All!$D$2:$D$532,$P440)="Census",INDEX(All!$AB$2:$AB$532,$P440),""))</f>
        <v>0</v>
      </c>
      <c r="L440">
        <f>IF(OR(INDEX(All!$D$2:$D$532,$P440)="Local",INDEX(All!$D$2:$D$532,$P440)="Local / LUPC"),INDEX(All!$L$2:$L$532,$P440),IF(INDEX(All!$D$2:$D$532,$P440)="Census",INDEX(All!$AC$2:$AC$532,$P440),""))</f>
        <v>0</v>
      </c>
      <c r="M440">
        <f>IF(OR(INDEX(All!$D$2:$D$532,$P440)="Local",INDEX(All!$D$2:$D$532,$P440)="Local / LUPC"),INDEX(All!$M$2:$M$532,$P440),IF(INDEX(All!$D$2:$D$532,$P440)="Census",INDEX(All!$X$2:$X$532,$P440),""))</f>
        <v>0</v>
      </c>
      <c r="N440" t="str">
        <f>IF(OR(INDEX(All!$D$2:$D$532,$P440)="Local",INDEX(All!$D$2:$D$532,$P440)="Local / LUPC"),INDEX(All!$N$2:$N$532,$P440),"")</f>
        <v/>
      </c>
      <c r="O440">
        <f>INDEX(All!$V$2:$V$532,$P440)</f>
        <v>0</v>
      </c>
      <c r="P440">
        <f>MATCH($A440&amp;"|"&amp;$B440,INDEX(All!$A$2:$A$532&amp;"|"&amp;All!$B$2:$B$532,0),0)</f>
        <v>296</v>
      </c>
    </row>
    <row r="441" spans="1:16" x14ac:dyDescent="0.2">
      <c r="A441" t="s">
        <v>381</v>
      </c>
      <c r="B441" t="s">
        <v>116</v>
      </c>
      <c r="C441">
        <f>INDEX(All!$C$2:$C$532,$P441)</f>
        <v>0</v>
      </c>
      <c r="D441" t="str">
        <f>INDEX(All!$D$2:$D$532,$P441)</f>
        <v>Census</v>
      </c>
      <c r="E441" t="str">
        <f>INDEX(All!$E$2:$E$532,$P441)</f>
        <v>No</v>
      </c>
      <c r="F441" s="5">
        <f>INDEX(All!$F$2:$F$532,$P441)</f>
        <v>914</v>
      </c>
      <c r="G441">
        <f>INDEX(All!$G$2:$G$532,$P441)</f>
        <v>1021</v>
      </c>
      <c r="H441" t="str">
        <f>IF(OR(INDEX(All!$D$2:$D$532,$P441)="Local",INDEX(All!$D$2:$D$532,$P441)="Local / LUPC"),INDEX(All!$H$2:$H$532,$P441),"")</f>
        <v/>
      </c>
      <c r="I441">
        <f>IF(OR(INDEX(All!$D$2:$D$532,$P441)="Local",INDEX(All!$D$2:$D$532,$P441)="Local / LUPC"),INDEX(All!$I$2:$I$532,$P441),IF(INDEX(All!$D$2:$D$532,$P441)="Census",INDEX(All!$Y$2:$Y$532,$P441),""))</f>
        <v>5</v>
      </c>
      <c r="J441">
        <f>IF(OR(INDEX(All!$D$2:$D$532,$P441)="Local",INDEX(All!$D$2:$D$532,$P441)="Local / LUPC"),INDEX(All!$J$2:$J$532,$P441),IF(INDEX(All!$D$2:$D$532,$P441)="Census",INDEX(All!$AA$2:$AA$532,$P441),""))</f>
        <v>0</v>
      </c>
      <c r="K441">
        <f>IF(OR(INDEX(All!$D$2:$D$532,$P441)="Local",INDEX(All!$D$2:$D$532,$P441)="Local / LUPC"),INDEX(All!$K$2:$K$532,$P441),IF(INDEX(All!$D$2:$D$532,$P441)="Census",INDEX(All!$AB$2:$AB$532,$P441),""))</f>
        <v>0</v>
      </c>
      <c r="L441">
        <f>IF(OR(INDEX(All!$D$2:$D$532,$P441)="Local",INDEX(All!$D$2:$D$532,$P441)="Local / LUPC"),INDEX(All!$L$2:$L$532,$P441),IF(INDEX(All!$D$2:$D$532,$P441)="Census",INDEX(All!$AC$2:$AC$532,$P441),""))</f>
        <v>0</v>
      </c>
      <c r="M441">
        <f>IF(OR(INDEX(All!$D$2:$D$532,$P441)="Local",INDEX(All!$D$2:$D$532,$P441)="Local / LUPC"),INDEX(All!$M$2:$M$532,$P441),IF(INDEX(All!$D$2:$D$532,$P441)="Census",INDEX(All!$X$2:$X$532,$P441),""))</f>
        <v>5</v>
      </c>
      <c r="N441" t="str">
        <f>IF(OR(INDEX(All!$D$2:$D$532,$P441)="Local",INDEX(All!$D$2:$D$532,$P441)="Local / LUPC"),INDEX(All!$N$2:$N$532,$P441),"")</f>
        <v/>
      </c>
      <c r="O441">
        <f>INDEX(All!$V$2:$V$532,$P441)</f>
        <v>0</v>
      </c>
      <c r="P441">
        <f>MATCH($A441&amp;"|"&amp;$B441,INDEX(All!$A$2:$A$532&amp;"|"&amp;All!$B$2:$B$532,0),0)</f>
        <v>300</v>
      </c>
    </row>
    <row r="442" spans="1:16" x14ac:dyDescent="0.2">
      <c r="A442" t="s">
        <v>382</v>
      </c>
      <c r="B442" t="s">
        <v>79</v>
      </c>
      <c r="C442">
        <f>INDEX(All!$C$2:$C$532,$P442)</f>
        <v>0</v>
      </c>
      <c r="D442" t="str">
        <f>INDEX(All!$D$2:$D$532,$P442)</f>
        <v>Census</v>
      </c>
      <c r="E442" t="str">
        <f>INDEX(All!$E$2:$E$532,$P442)</f>
        <v>No</v>
      </c>
      <c r="F442" s="5">
        <f>INDEX(All!$F$2:$F$532,$P442)</f>
        <v>865</v>
      </c>
      <c r="G442">
        <f>INDEX(All!$G$2:$G$532,$P442)</f>
        <v>492</v>
      </c>
      <c r="H442" t="str">
        <f>IF(OR(INDEX(All!$D$2:$D$532,$P442)="Local",INDEX(All!$D$2:$D$532,$P442)="Local / LUPC"),INDEX(All!$H$2:$H$532,$P442),"")</f>
        <v/>
      </c>
      <c r="I442">
        <f>IF(OR(INDEX(All!$D$2:$D$532,$P442)="Local",INDEX(All!$D$2:$D$532,$P442)="Local / LUPC"),INDEX(All!$I$2:$I$532,$P442),IF(INDEX(All!$D$2:$D$532,$P442)="Census",INDEX(All!$Y$2:$Y$532,$P442),""))</f>
        <v>4</v>
      </c>
      <c r="J442">
        <f>IF(OR(INDEX(All!$D$2:$D$532,$P442)="Local",INDEX(All!$D$2:$D$532,$P442)="Local / LUPC"),INDEX(All!$J$2:$J$532,$P442),IF(INDEX(All!$D$2:$D$532,$P442)="Census",INDEX(All!$AA$2:$AA$532,$P442),""))</f>
        <v>0</v>
      </c>
      <c r="K442">
        <f>IF(OR(INDEX(All!$D$2:$D$532,$P442)="Local",INDEX(All!$D$2:$D$532,$P442)="Local / LUPC"),INDEX(All!$K$2:$K$532,$P442),IF(INDEX(All!$D$2:$D$532,$P442)="Census",INDEX(All!$AB$2:$AB$532,$P442),""))</f>
        <v>0</v>
      </c>
      <c r="L442">
        <f>IF(OR(INDEX(All!$D$2:$D$532,$P442)="Local",INDEX(All!$D$2:$D$532,$P442)="Local / LUPC"),INDEX(All!$L$2:$L$532,$P442),IF(INDEX(All!$D$2:$D$532,$P442)="Census",INDEX(All!$AC$2:$AC$532,$P442),""))</f>
        <v>0</v>
      </c>
      <c r="M442">
        <f>IF(OR(INDEX(All!$D$2:$D$532,$P442)="Local",INDEX(All!$D$2:$D$532,$P442)="Local / LUPC"),INDEX(All!$M$2:$M$532,$P442),IF(INDEX(All!$D$2:$D$532,$P442)="Census",INDEX(All!$X$2:$X$532,$P442),""))</f>
        <v>4</v>
      </c>
      <c r="N442" t="str">
        <f>IF(OR(INDEX(All!$D$2:$D$532,$P442)="Local",INDEX(All!$D$2:$D$532,$P442)="Local / LUPC"),INDEX(All!$N$2:$N$532,$P442),"")</f>
        <v/>
      </c>
      <c r="O442">
        <f>INDEX(All!$V$2:$V$532,$P442)</f>
        <v>0</v>
      </c>
      <c r="P442">
        <f>MATCH($A442&amp;"|"&amp;$B442,INDEX(All!$A$2:$A$532&amp;"|"&amp;All!$B$2:$B$532,0),0)</f>
        <v>301</v>
      </c>
    </row>
    <row r="443" spans="1:16" x14ac:dyDescent="0.2">
      <c r="A443" t="s">
        <v>389</v>
      </c>
      <c r="B443" t="s">
        <v>68</v>
      </c>
      <c r="C443">
        <f>INDEX(All!$C$2:$C$532,$P443)</f>
        <v>0</v>
      </c>
      <c r="D443" t="str">
        <f>INDEX(All!$D$2:$D$532,$P443)</f>
        <v>Census</v>
      </c>
      <c r="E443" t="str">
        <f>INDEX(All!$E$2:$E$532,$P443)</f>
        <v>No</v>
      </c>
      <c r="F443" s="5">
        <f>INDEX(All!$F$2:$F$532,$P443)</f>
        <v>449</v>
      </c>
      <c r="G443">
        <f>INDEX(All!$G$2:$G$532,$P443)</f>
        <v>309</v>
      </c>
      <c r="H443" t="str">
        <f>IF(OR(INDEX(All!$D$2:$D$532,$P443)="Local",INDEX(All!$D$2:$D$532,$P443)="Local / LUPC"),INDEX(All!$H$2:$H$532,$P443),"")</f>
        <v/>
      </c>
      <c r="I443">
        <f>IF(OR(INDEX(All!$D$2:$D$532,$P443)="Local",INDEX(All!$D$2:$D$532,$P443)="Local / LUPC"),INDEX(All!$I$2:$I$532,$P443),IF(INDEX(All!$D$2:$D$532,$P443)="Census",INDEX(All!$Y$2:$Y$532,$P443),""))</f>
        <v>0</v>
      </c>
      <c r="J443">
        <f>IF(OR(INDEX(All!$D$2:$D$532,$P443)="Local",INDEX(All!$D$2:$D$532,$P443)="Local / LUPC"),INDEX(All!$J$2:$J$532,$P443),IF(INDEX(All!$D$2:$D$532,$P443)="Census",INDEX(All!$AA$2:$AA$532,$P443),""))</f>
        <v>0</v>
      </c>
      <c r="K443">
        <f>IF(OR(INDEX(All!$D$2:$D$532,$P443)="Local",INDEX(All!$D$2:$D$532,$P443)="Local / LUPC"),INDEX(All!$K$2:$K$532,$P443),IF(INDEX(All!$D$2:$D$532,$P443)="Census",INDEX(All!$AB$2:$AB$532,$P443),""))</f>
        <v>0</v>
      </c>
      <c r="L443">
        <f>IF(OR(INDEX(All!$D$2:$D$532,$P443)="Local",INDEX(All!$D$2:$D$532,$P443)="Local / LUPC"),INDEX(All!$L$2:$L$532,$P443),IF(INDEX(All!$D$2:$D$532,$P443)="Census",INDEX(All!$AC$2:$AC$532,$P443),""))</f>
        <v>0</v>
      </c>
      <c r="M443">
        <f>IF(OR(INDEX(All!$D$2:$D$532,$P443)="Local",INDEX(All!$D$2:$D$532,$P443)="Local / LUPC"),INDEX(All!$M$2:$M$532,$P443),IF(INDEX(All!$D$2:$D$532,$P443)="Census",INDEX(All!$X$2:$X$532,$P443),""))</f>
        <v>0</v>
      </c>
      <c r="N443" t="str">
        <f>IF(OR(INDEX(All!$D$2:$D$532,$P443)="Local",INDEX(All!$D$2:$D$532,$P443)="Local / LUPC"),INDEX(All!$N$2:$N$532,$P443),"")</f>
        <v/>
      </c>
      <c r="O443">
        <f>INDEX(All!$V$2:$V$532,$P443)</f>
        <v>0</v>
      </c>
      <c r="P443">
        <f>MATCH($A443&amp;"|"&amp;$B443,INDEX(All!$A$2:$A$532&amp;"|"&amp;All!$B$2:$B$532,0),0)</f>
        <v>308</v>
      </c>
    </row>
    <row r="444" spans="1:16" x14ac:dyDescent="0.2">
      <c r="A444" t="s">
        <v>391</v>
      </c>
      <c r="B444" t="s">
        <v>68</v>
      </c>
      <c r="C444">
        <f>INDEX(All!$C$2:$C$532,$P444)</f>
        <v>0</v>
      </c>
      <c r="D444" t="str">
        <f>INDEX(All!$D$2:$D$532,$P444)</f>
        <v>Census</v>
      </c>
      <c r="E444" t="str">
        <f>INDEX(All!$E$2:$E$532,$P444)</f>
        <v>No</v>
      </c>
      <c r="F444" s="5">
        <f>INDEX(All!$F$2:$F$532,$P444)</f>
        <v>372</v>
      </c>
      <c r="G444">
        <f>INDEX(All!$G$2:$G$532,$P444)</f>
        <v>565</v>
      </c>
      <c r="H444" t="str">
        <f>IF(OR(INDEX(All!$D$2:$D$532,$P444)="Local",INDEX(All!$D$2:$D$532,$P444)="Local / LUPC"),INDEX(All!$H$2:$H$532,$P444),"")</f>
        <v/>
      </c>
      <c r="I444">
        <f>IF(OR(INDEX(All!$D$2:$D$532,$P444)="Local",INDEX(All!$D$2:$D$532,$P444)="Local / LUPC"),INDEX(All!$I$2:$I$532,$P444),IF(INDEX(All!$D$2:$D$532,$P444)="Census",INDEX(All!$Y$2:$Y$532,$P444),""))</f>
        <v>6</v>
      </c>
      <c r="J444">
        <f>IF(OR(INDEX(All!$D$2:$D$532,$P444)="Local",INDEX(All!$D$2:$D$532,$P444)="Local / LUPC"),INDEX(All!$J$2:$J$532,$P444),IF(INDEX(All!$D$2:$D$532,$P444)="Census",INDEX(All!$AA$2:$AA$532,$P444),""))</f>
        <v>0</v>
      </c>
      <c r="K444">
        <f>IF(OR(INDEX(All!$D$2:$D$532,$P444)="Local",INDEX(All!$D$2:$D$532,$P444)="Local / LUPC"),INDEX(All!$K$2:$K$532,$P444),IF(INDEX(All!$D$2:$D$532,$P444)="Census",INDEX(All!$AB$2:$AB$532,$P444),""))</f>
        <v>0</v>
      </c>
      <c r="L444">
        <f>IF(OR(INDEX(All!$D$2:$D$532,$P444)="Local",INDEX(All!$D$2:$D$532,$P444)="Local / LUPC"),INDEX(All!$L$2:$L$532,$P444),IF(INDEX(All!$D$2:$D$532,$P444)="Census",INDEX(All!$AC$2:$AC$532,$P444),""))</f>
        <v>0</v>
      </c>
      <c r="M444">
        <f>IF(OR(INDEX(All!$D$2:$D$532,$P444)="Local",INDEX(All!$D$2:$D$532,$P444)="Local / LUPC"),INDEX(All!$M$2:$M$532,$P444),IF(INDEX(All!$D$2:$D$532,$P444)="Census",INDEX(All!$X$2:$X$532,$P444),""))</f>
        <v>6</v>
      </c>
      <c r="N444" t="str">
        <f>IF(OR(INDEX(All!$D$2:$D$532,$P444)="Local",INDEX(All!$D$2:$D$532,$P444)="Local / LUPC"),INDEX(All!$N$2:$N$532,$P444),"")</f>
        <v/>
      </c>
      <c r="O444">
        <f>INDEX(All!$V$2:$V$532,$P444)</f>
        <v>0</v>
      </c>
      <c r="P444">
        <f>MATCH($A444&amp;"|"&amp;$B444,INDEX(All!$A$2:$A$532&amp;"|"&amp;All!$B$2:$B$532,0),0)</f>
        <v>310</v>
      </c>
    </row>
    <row r="445" spans="1:16" x14ac:dyDescent="0.2">
      <c r="A445" t="s">
        <v>393</v>
      </c>
      <c r="B445" t="s">
        <v>100</v>
      </c>
      <c r="C445">
        <f>INDEX(All!$C$2:$C$532,$P445)</f>
        <v>0</v>
      </c>
      <c r="D445" t="str">
        <f>INDEX(All!$D$2:$D$532,$P445)</f>
        <v>Census</v>
      </c>
      <c r="E445" t="str">
        <f>INDEX(All!$E$2:$E$532,$P445)</f>
        <v>No</v>
      </c>
      <c r="F445" s="5">
        <f>INDEX(All!$F$2:$F$532,$P445)</f>
        <v>1550</v>
      </c>
      <c r="G445">
        <f>INDEX(All!$G$2:$G$532,$P445)</f>
        <v>1591</v>
      </c>
      <c r="H445" t="str">
        <f>IF(OR(INDEX(All!$D$2:$D$532,$P445)="Local",INDEX(All!$D$2:$D$532,$P445)="Local / LUPC"),INDEX(All!$H$2:$H$532,$P445),"")</f>
        <v/>
      </c>
      <c r="I445">
        <f>IF(OR(INDEX(All!$D$2:$D$532,$P445)="Local",INDEX(All!$D$2:$D$532,$P445)="Local / LUPC"),INDEX(All!$I$2:$I$532,$P445),IF(INDEX(All!$D$2:$D$532,$P445)="Census",INDEX(All!$Y$2:$Y$532,$P445),""))</f>
        <v>12</v>
      </c>
      <c r="J445">
        <f>IF(OR(INDEX(All!$D$2:$D$532,$P445)="Local",INDEX(All!$D$2:$D$532,$P445)="Local / LUPC"),INDEX(All!$J$2:$J$532,$P445),IF(INDEX(All!$D$2:$D$532,$P445)="Census",INDEX(All!$AA$2:$AA$532,$P445),""))</f>
        <v>0</v>
      </c>
      <c r="K445">
        <f>IF(OR(INDEX(All!$D$2:$D$532,$P445)="Local",INDEX(All!$D$2:$D$532,$P445)="Local / LUPC"),INDEX(All!$K$2:$K$532,$P445),IF(INDEX(All!$D$2:$D$532,$P445)="Census",INDEX(All!$AB$2:$AB$532,$P445),""))</f>
        <v>0</v>
      </c>
      <c r="L445">
        <f>IF(OR(INDEX(All!$D$2:$D$532,$P445)="Local",INDEX(All!$D$2:$D$532,$P445)="Local / LUPC"),INDEX(All!$L$2:$L$532,$P445),IF(INDEX(All!$D$2:$D$532,$P445)="Census",INDEX(All!$AC$2:$AC$532,$P445),""))</f>
        <v>0</v>
      </c>
      <c r="M445">
        <f>IF(OR(INDEX(All!$D$2:$D$532,$P445)="Local",INDEX(All!$D$2:$D$532,$P445)="Local / LUPC"),INDEX(All!$M$2:$M$532,$P445),IF(INDEX(All!$D$2:$D$532,$P445)="Census",INDEX(All!$X$2:$X$532,$P445),""))</f>
        <v>12</v>
      </c>
      <c r="N445" t="str">
        <f>IF(OR(INDEX(All!$D$2:$D$532,$P445)="Local",INDEX(All!$D$2:$D$532,$P445)="Local / LUPC"),INDEX(All!$N$2:$N$532,$P445),"")</f>
        <v/>
      </c>
      <c r="O445">
        <f>INDEX(All!$V$2:$V$532,$P445)</f>
        <v>0</v>
      </c>
      <c r="P445">
        <f>MATCH($A445&amp;"|"&amp;$B445,INDEX(All!$A$2:$A$532&amp;"|"&amp;All!$B$2:$B$532,0),0)</f>
        <v>312</v>
      </c>
    </row>
    <row r="446" spans="1:16" x14ac:dyDescent="0.2">
      <c r="A446" t="s">
        <v>394</v>
      </c>
      <c r="B446" t="s">
        <v>68</v>
      </c>
      <c r="C446">
        <f>INDEX(All!$C$2:$C$532,$P446)</f>
        <v>0</v>
      </c>
      <c r="D446" t="str">
        <f>INDEX(All!$D$2:$D$532,$P446)</f>
        <v>Census</v>
      </c>
      <c r="E446" t="str">
        <f>INDEX(All!$E$2:$E$532,$P446)</f>
        <v>No</v>
      </c>
      <c r="F446" s="5">
        <f>INDEX(All!$F$2:$F$532,$P446)</f>
        <v>494</v>
      </c>
      <c r="G446">
        <f>INDEX(All!$G$2:$G$532,$P446)</f>
        <v>578</v>
      </c>
      <c r="H446" t="str">
        <f>IF(OR(INDEX(All!$D$2:$D$532,$P446)="Local",INDEX(All!$D$2:$D$532,$P446)="Local / LUPC"),INDEX(All!$H$2:$H$532,$P446),"")</f>
        <v/>
      </c>
      <c r="I446">
        <f>IF(OR(INDEX(All!$D$2:$D$532,$P446)="Local",INDEX(All!$D$2:$D$532,$P446)="Local / LUPC"),INDEX(All!$I$2:$I$532,$P446),IF(INDEX(All!$D$2:$D$532,$P446)="Census",INDEX(All!$Y$2:$Y$532,$P446),""))</f>
        <v>0</v>
      </c>
      <c r="J446">
        <f>IF(OR(INDEX(All!$D$2:$D$532,$P446)="Local",INDEX(All!$D$2:$D$532,$P446)="Local / LUPC"),INDEX(All!$J$2:$J$532,$P446),IF(INDEX(All!$D$2:$D$532,$P446)="Census",INDEX(All!$AA$2:$AA$532,$P446),""))</f>
        <v>0</v>
      </c>
      <c r="K446">
        <f>IF(OR(INDEX(All!$D$2:$D$532,$P446)="Local",INDEX(All!$D$2:$D$532,$P446)="Local / LUPC"),INDEX(All!$K$2:$K$532,$P446),IF(INDEX(All!$D$2:$D$532,$P446)="Census",INDEX(All!$AB$2:$AB$532,$P446),""))</f>
        <v>0</v>
      </c>
      <c r="L446">
        <f>IF(OR(INDEX(All!$D$2:$D$532,$P446)="Local",INDEX(All!$D$2:$D$532,$P446)="Local / LUPC"),INDEX(All!$L$2:$L$532,$P446),IF(INDEX(All!$D$2:$D$532,$P446)="Census",INDEX(All!$AC$2:$AC$532,$P446),""))</f>
        <v>0</v>
      </c>
      <c r="M446">
        <f>IF(OR(INDEX(All!$D$2:$D$532,$P446)="Local",INDEX(All!$D$2:$D$532,$P446)="Local / LUPC"),INDEX(All!$M$2:$M$532,$P446),IF(INDEX(All!$D$2:$D$532,$P446)="Census",INDEX(All!$X$2:$X$532,$P446),""))</f>
        <v>0</v>
      </c>
      <c r="N446" t="str">
        <f>IF(OR(INDEX(All!$D$2:$D$532,$P446)="Local",INDEX(All!$D$2:$D$532,$P446)="Local / LUPC"),INDEX(All!$N$2:$N$532,$P446),"")</f>
        <v/>
      </c>
      <c r="O446">
        <f>INDEX(All!$V$2:$V$532,$P446)</f>
        <v>0</v>
      </c>
      <c r="P446">
        <f>MATCH($A446&amp;"|"&amp;$B446,INDEX(All!$A$2:$A$532&amp;"|"&amp;All!$B$2:$B$532,0),0)</f>
        <v>313</v>
      </c>
    </row>
    <row r="447" spans="1:16" x14ac:dyDescent="0.2">
      <c r="A447" t="s">
        <v>395</v>
      </c>
      <c r="B447" t="s">
        <v>100</v>
      </c>
      <c r="C447">
        <f>INDEX(All!$C$2:$C$532,$P447)</f>
        <v>0</v>
      </c>
      <c r="D447" t="str">
        <f>INDEX(All!$D$2:$D$532,$P447)</f>
        <v>Census</v>
      </c>
      <c r="E447" t="str">
        <f>INDEX(All!$E$2:$E$532,$P447)</f>
        <v>No</v>
      </c>
      <c r="F447" s="5">
        <f>INDEX(All!$F$2:$F$532,$P447)</f>
        <v>607</v>
      </c>
      <c r="G447">
        <f>INDEX(All!$G$2:$G$532,$P447)</f>
        <v>762</v>
      </c>
      <c r="H447" t="str">
        <f>IF(OR(INDEX(All!$D$2:$D$532,$P447)="Local",INDEX(All!$D$2:$D$532,$P447)="Local / LUPC"),INDEX(All!$H$2:$H$532,$P447),"")</f>
        <v/>
      </c>
      <c r="I447">
        <f>IF(OR(INDEX(All!$D$2:$D$532,$P447)="Local",INDEX(All!$D$2:$D$532,$P447)="Local / LUPC"),INDEX(All!$I$2:$I$532,$P447),IF(INDEX(All!$D$2:$D$532,$P447)="Census",INDEX(All!$Y$2:$Y$532,$P447),""))</f>
        <v>10</v>
      </c>
      <c r="J447">
        <f>IF(OR(INDEX(All!$D$2:$D$532,$P447)="Local",INDEX(All!$D$2:$D$532,$P447)="Local / LUPC"),INDEX(All!$J$2:$J$532,$P447),IF(INDEX(All!$D$2:$D$532,$P447)="Census",INDEX(All!$AA$2:$AA$532,$P447),""))</f>
        <v>0</v>
      </c>
      <c r="K447">
        <f>IF(OR(INDEX(All!$D$2:$D$532,$P447)="Local",INDEX(All!$D$2:$D$532,$P447)="Local / LUPC"),INDEX(All!$K$2:$K$532,$P447),IF(INDEX(All!$D$2:$D$532,$P447)="Census",INDEX(All!$AB$2:$AB$532,$P447),""))</f>
        <v>0</v>
      </c>
      <c r="L447">
        <f>IF(OR(INDEX(All!$D$2:$D$532,$P447)="Local",INDEX(All!$D$2:$D$532,$P447)="Local / LUPC"),INDEX(All!$L$2:$L$532,$P447),IF(INDEX(All!$D$2:$D$532,$P447)="Census",INDEX(All!$AC$2:$AC$532,$P447),""))</f>
        <v>0</v>
      </c>
      <c r="M447">
        <f>IF(OR(INDEX(All!$D$2:$D$532,$P447)="Local",INDEX(All!$D$2:$D$532,$P447)="Local / LUPC"),INDEX(All!$M$2:$M$532,$P447),IF(INDEX(All!$D$2:$D$532,$P447)="Census",INDEX(All!$X$2:$X$532,$P447),""))</f>
        <v>10</v>
      </c>
      <c r="N447" t="str">
        <f>IF(OR(INDEX(All!$D$2:$D$532,$P447)="Local",INDEX(All!$D$2:$D$532,$P447)="Local / LUPC"),INDEX(All!$N$2:$N$532,$P447),"")</f>
        <v/>
      </c>
      <c r="O447">
        <f>INDEX(All!$V$2:$V$532,$P447)</f>
        <v>0</v>
      </c>
      <c r="P447">
        <f>MATCH($A447&amp;"|"&amp;$B447,INDEX(All!$A$2:$A$532&amp;"|"&amp;All!$B$2:$B$532,0),0)</f>
        <v>314</v>
      </c>
    </row>
    <row r="448" spans="1:16" x14ac:dyDescent="0.2">
      <c r="A448" t="s">
        <v>396</v>
      </c>
      <c r="B448" t="s">
        <v>72</v>
      </c>
      <c r="C448">
        <f>INDEX(All!$C$2:$C$532,$P448)</f>
        <v>0</v>
      </c>
      <c r="D448" t="str">
        <f>INDEX(All!$D$2:$D$532,$P448)</f>
        <v>Census</v>
      </c>
      <c r="E448" t="str">
        <f>INDEX(All!$E$2:$E$532,$P448)</f>
        <v>No</v>
      </c>
      <c r="F448" s="5">
        <f>INDEX(All!$F$2:$F$532,$P448)</f>
        <v>1475</v>
      </c>
      <c r="G448">
        <f>INDEX(All!$G$2:$G$532,$P448)</f>
        <v>1723</v>
      </c>
      <c r="H448" t="str">
        <f>IF(OR(INDEX(All!$D$2:$D$532,$P448)="Local",INDEX(All!$D$2:$D$532,$P448)="Local / LUPC"),INDEX(All!$H$2:$H$532,$P448),"")</f>
        <v/>
      </c>
      <c r="I448">
        <f>IF(OR(INDEX(All!$D$2:$D$532,$P448)="Local",INDEX(All!$D$2:$D$532,$P448)="Local / LUPC"),INDEX(All!$I$2:$I$532,$P448),IF(INDEX(All!$D$2:$D$532,$P448)="Census",INDEX(All!$Y$2:$Y$532,$P448),""))</f>
        <v>2</v>
      </c>
      <c r="J448">
        <f>IF(OR(INDEX(All!$D$2:$D$532,$P448)="Local",INDEX(All!$D$2:$D$532,$P448)="Local / LUPC"),INDEX(All!$J$2:$J$532,$P448),IF(INDEX(All!$D$2:$D$532,$P448)="Census",INDEX(All!$AA$2:$AA$532,$P448),""))</f>
        <v>0</v>
      </c>
      <c r="K448">
        <f>IF(OR(INDEX(All!$D$2:$D$532,$P448)="Local",INDEX(All!$D$2:$D$532,$P448)="Local / LUPC"),INDEX(All!$K$2:$K$532,$P448),IF(INDEX(All!$D$2:$D$532,$P448)="Census",INDEX(All!$AB$2:$AB$532,$P448),""))</f>
        <v>6</v>
      </c>
      <c r="L448">
        <f>IF(OR(INDEX(All!$D$2:$D$532,$P448)="Local",INDEX(All!$D$2:$D$532,$P448)="Local / LUPC"),INDEX(All!$L$2:$L$532,$P448),IF(INDEX(All!$D$2:$D$532,$P448)="Census",INDEX(All!$AC$2:$AC$532,$P448),""))</f>
        <v>0</v>
      </c>
      <c r="M448">
        <f>IF(OR(INDEX(All!$D$2:$D$532,$P448)="Local",INDEX(All!$D$2:$D$532,$P448)="Local / LUPC"),INDEX(All!$M$2:$M$532,$P448),IF(INDEX(All!$D$2:$D$532,$P448)="Census",INDEX(All!$X$2:$X$532,$P448),""))</f>
        <v>8</v>
      </c>
      <c r="N448" t="str">
        <f>IF(OR(INDEX(All!$D$2:$D$532,$P448)="Local",INDEX(All!$D$2:$D$532,$P448)="Local / LUPC"),INDEX(All!$N$2:$N$532,$P448),"")</f>
        <v/>
      </c>
      <c r="O448">
        <f>INDEX(All!$V$2:$V$532,$P448)</f>
        <v>0</v>
      </c>
      <c r="P448">
        <f>MATCH($A448&amp;"|"&amp;$B448,INDEX(All!$A$2:$A$532&amp;"|"&amp;All!$B$2:$B$532,0),0)</f>
        <v>315</v>
      </c>
    </row>
    <row r="449" spans="1:16" x14ac:dyDescent="0.2">
      <c r="A449" t="s">
        <v>398</v>
      </c>
      <c r="B449" t="s">
        <v>59</v>
      </c>
      <c r="C449">
        <f>INDEX(All!$C$2:$C$532,$P449)</f>
        <v>0</v>
      </c>
      <c r="D449" t="str">
        <f>INDEX(All!$D$2:$D$532,$P449)</f>
        <v>Census</v>
      </c>
      <c r="E449" t="str">
        <f>INDEX(All!$E$2:$E$532,$P449)</f>
        <v>No</v>
      </c>
      <c r="F449" s="5">
        <f>INDEX(All!$F$2:$F$532,$P449)</f>
        <v>1580</v>
      </c>
      <c r="G449">
        <f>INDEX(All!$G$2:$G$532,$P449)</f>
        <v>1684</v>
      </c>
      <c r="H449" t="str">
        <f>IF(OR(INDEX(All!$D$2:$D$532,$P449)="Local",INDEX(All!$D$2:$D$532,$P449)="Local / LUPC"),INDEX(All!$H$2:$H$532,$P449),"")</f>
        <v/>
      </c>
      <c r="I449">
        <f>IF(OR(INDEX(All!$D$2:$D$532,$P449)="Local",INDEX(All!$D$2:$D$532,$P449)="Local / LUPC"),INDEX(All!$I$2:$I$532,$P449),IF(INDEX(All!$D$2:$D$532,$P449)="Census",INDEX(All!$Y$2:$Y$532,$P449),""))</f>
        <v>14</v>
      </c>
      <c r="J449">
        <f>IF(OR(INDEX(All!$D$2:$D$532,$P449)="Local",INDEX(All!$D$2:$D$532,$P449)="Local / LUPC"),INDEX(All!$J$2:$J$532,$P449),IF(INDEX(All!$D$2:$D$532,$P449)="Census",INDEX(All!$AA$2:$AA$532,$P449),""))</f>
        <v>0</v>
      </c>
      <c r="K449">
        <f>IF(OR(INDEX(All!$D$2:$D$532,$P449)="Local",INDEX(All!$D$2:$D$532,$P449)="Local / LUPC"),INDEX(All!$K$2:$K$532,$P449),IF(INDEX(All!$D$2:$D$532,$P449)="Census",INDEX(All!$AB$2:$AB$532,$P449),""))</f>
        <v>0</v>
      </c>
      <c r="L449">
        <f>IF(OR(INDEX(All!$D$2:$D$532,$P449)="Local",INDEX(All!$D$2:$D$532,$P449)="Local / LUPC"),INDEX(All!$L$2:$L$532,$P449),IF(INDEX(All!$D$2:$D$532,$P449)="Census",INDEX(All!$AC$2:$AC$532,$P449),""))</f>
        <v>0</v>
      </c>
      <c r="M449">
        <f>IF(OR(INDEX(All!$D$2:$D$532,$P449)="Local",INDEX(All!$D$2:$D$532,$P449)="Local / LUPC"),INDEX(All!$M$2:$M$532,$P449),IF(INDEX(All!$D$2:$D$532,$P449)="Census",INDEX(All!$X$2:$X$532,$P449),""))</f>
        <v>14</v>
      </c>
      <c r="N449" t="str">
        <f>IF(OR(INDEX(All!$D$2:$D$532,$P449)="Local",INDEX(All!$D$2:$D$532,$P449)="Local / LUPC"),INDEX(All!$N$2:$N$532,$P449),"")</f>
        <v/>
      </c>
      <c r="O449">
        <f>INDEX(All!$V$2:$V$532,$P449)</f>
        <v>0</v>
      </c>
      <c r="P449">
        <f>MATCH($A449&amp;"|"&amp;$B449,INDEX(All!$A$2:$A$532&amp;"|"&amp;All!$B$2:$B$532,0),0)</f>
        <v>317</v>
      </c>
    </row>
    <row r="450" spans="1:16" x14ac:dyDescent="0.2">
      <c r="A450" t="s">
        <v>399</v>
      </c>
      <c r="B450" t="s">
        <v>72</v>
      </c>
      <c r="C450">
        <f>INDEX(All!$C$2:$C$532,$P450)</f>
        <v>0</v>
      </c>
      <c r="D450" t="str">
        <f>INDEX(All!$D$2:$D$532,$P450)</f>
        <v>Census</v>
      </c>
      <c r="E450" t="str">
        <f>INDEX(All!$E$2:$E$532,$P450)</f>
        <v>No</v>
      </c>
      <c r="F450" s="5">
        <f>INDEX(All!$F$2:$F$532,$P450)</f>
        <v>3143</v>
      </c>
      <c r="G450">
        <f>INDEX(All!$G$2:$G$532,$P450)</f>
        <v>3174</v>
      </c>
      <c r="H450" t="str">
        <f>IF(OR(INDEX(All!$D$2:$D$532,$P450)="Local",INDEX(All!$D$2:$D$532,$P450)="Local / LUPC"),INDEX(All!$H$2:$H$532,$P450),"")</f>
        <v/>
      </c>
      <c r="I450">
        <f>IF(OR(INDEX(All!$D$2:$D$532,$P450)="Local",INDEX(All!$D$2:$D$532,$P450)="Local / LUPC"),INDEX(All!$I$2:$I$532,$P450),IF(INDEX(All!$D$2:$D$532,$P450)="Census",INDEX(All!$Y$2:$Y$532,$P450),""))</f>
        <v>15</v>
      </c>
      <c r="J450">
        <f>IF(OR(INDEX(All!$D$2:$D$532,$P450)="Local",INDEX(All!$D$2:$D$532,$P450)="Local / LUPC"),INDEX(All!$J$2:$J$532,$P450),IF(INDEX(All!$D$2:$D$532,$P450)="Census",INDEX(All!$AA$2:$AA$532,$P450),""))</f>
        <v>0</v>
      </c>
      <c r="K450">
        <f>IF(OR(INDEX(All!$D$2:$D$532,$P450)="Local",INDEX(All!$D$2:$D$532,$P450)="Local / LUPC"),INDEX(All!$K$2:$K$532,$P450),IF(INDEX(All!$D$2:$D$532,$P450)="Census",INDEX(All!$AB$2:$AB$532,$P450),""))</f>
        <v>0</v>
      </c>
      <c r="L450">
        <f>IF(OR(INDEX(All!$D$2:$D$532,$P450)="Local",INDEX(All!$D$2:$D$532,$P450)="Local / LUPC"),INDEX(All!$L$2:$L$532,$P450),IF(INDEX(All!$D$2:$D$532,$P450)="Census",INDEX(All!$AC$2:$AC$532,$P450),""))</f>
        <v>0</v>
      </c>
      <c r="M450">
        <f>IF(OR(INDEX(All!$D$2:$D$532,$P450)="Local",INDEX(All!$D$2:$D$532,$P450)="Local / LUPC"),INDEX(All!$M$2:$M$532,$P450),IF(INDEX(All!$D$2:$D$532,$P450)="Census",INDEX(All!$X$2:$X$532,$P450),""))</f>
        <v>15</v>
      </c>
      <c r="N450" t="str">
        <f>IF(OR(INDEX(All!$D$2:$D$532,$P450)="Local",INDEX(All!$D$2:$D$532,$P450)="Local / LUPC"),INDEX(All!$N$2:$N$532,$P450),"")</f>
        <v/>
      </c>
      <c r="O450">
        <f>INDEX(All!$V$2:$V$532,$P450)</f>
        <v>0</v>
      </c>
      <c r="P450">
        <f>MATCH($A450&amp;"|"&amp;$B450,INDEX(All!$A$2:$A$532&amp;"|"&amp;All!$B$2:$B$532,0),0)</f>
        <v>318</v>
      </c>
    </row>
    <row r="451" spans="1:16" x14ac:dyDescent="0.2">
      <c r="A451" t="s">
        <v>412</v>
      </c>
      <c r="B451" t="s">
        <v>62</v>
      </c>
      <c r="C451">
        <f>INDEX(All!$C$2:$C$532,$P451)</f>
        <v>0</v>
      </c>
      <c r="D451" t="str">
        <f>INDEX(All!$D$2:$D$532,$P451)</f>
        <v>Not Available</v>
      </c>
      <c r="E451" t="str">
        <f>INDEX(All!$E$2:$E$532,$P451)</f>
        <v>No</v>
      </c>
      <c r="F451" s="5">
        <f>INDEX(All!$F$2:$F$532,$P451)</f>
        <v>263</v>
      </c>
      <c r="G451">
        <f>INDEX(All!$G$2:$G$532,$P451)</f>
        <v>178</v>
      </c>
      <c r="H451" t="str">
        <f>IF(OR(INDEX(All!$D$2:$D$532,$P451)="Local",INDEX(All!$D$2:$D$532,$P451)="Local / LUPC"),INDEX(All!$H$2:$H$532,$P451),"")</f>
        <v/>
      </c>
      <c r="I451" t="str">
        <f>IF(OR(INDEX(All!$D$2:$D$532,$P451)="Local",INDEX(All!$D$2:$D$532,$P451)="Local / LUPC"),INDEX(All!$I$2:$I$532,$P451),IF(INDEX(All!$D$2:$D$532,$P451)="Census",INDEX(All!$Y$2:$Y$532,$P451),""))</f>
        <v/>
      </c>
      <c r="J451" t="str">
        <f>IF(OR(INDEX(All!$D$2:$D$532,$P451)="Local",INDEX(All!$D$2:$D$532,$P451)="Local / LUPC"),INDEX(All!$J$2:$J$532,$P451),IF(INDEX(All!$D$2:$D$532,$P451)="Census",INDEX(All!$AA$2:$AA$532,$P451),""))</f>
        <v/>
      </c>
      <c r="K451" t="str">
        <f>IF(OR(INDEX(All!$D$2:$D$532,$P451)="Local",INDEX(All!$D$2:$D$532,$P451)="Local / LUPC"),INDEX(All!$K$2:$K$532,$P451),IF(INDEX(All!$D$2:$D$532,$P451)="Census",INDEX(All!$AB$2:$AB$532,$P451),""))</f>
        <v/>
      </c>
      <c r="L451" t="str">
        <f>IF(OR(INDEX(All!$D$2:$D$532,$P451)="Local",INDEX(All!$D$2:$D$532,$P451)="Local / LUPC"),INDEX(All!$L$2:$L$532,$P451),IF(INDEX(All!$D$2:$D$532,$P451)="Census",INDEX(All!$AC$2:$AC$532,$P451),""))</f>
        <v/>
      </c>
      <c r="M451" t="str">
        <f>IF(OR(INDEX(All!$D$2:$D$532,$P451)="Local",INDEX(All!$D$2:$D$532,$P451)="Local / LUPC"),INDEX(All!$M$2:$M$532,$P451),IF(INDEX(All!$D$2:$D$532,$P451)="Census",INDEX(All!$X$2:$X$532,$P451),""))</f>
        <v/>
      </c>
      <c r="N451" t="str">
        <f>IF(OR(INDEX(All!$D$2:$D$532,$P451)="Local",INDEX(All!$D$2:$D$532,$P451)="Local / LUPC"),INDEX(All!$N$2:$N$532,$P451),"")</f>
        <v/>
      </c>
      <c r="O451">
        <f>INDEX(All!$V$2:$V$532,$P451)</f>
        <v>0</v>
      </c>
      <c r="P451">
        <f>MATCH($A451&amp;"|"&amp;$B451,INDEX(All!$A$2:$A$532&amp;"|"&amp;All!$B$2:$B$532,0),0)</f>
        <v>331</v>
      </c>
    </row>
    <row r="452" spans="1:16" x14ac:dyDescent="0.2">
      <c r="A452" t="s">
        <v>421</v>
      </c>
      <c r="B452" t="s">
        <v>59</v>
      </c>
      <c r="C452">
        <f>INDEX(All!$C$2:$C$532,$P452)</f>
        <v>0</v>
      </c>
      <c r="D452" t="str">
        <f>INDEX(All!$D$2:$D$532,$P452)</f>
        <v>Census</v>
      </c>
      <c r="E452" t="str">
        <f>INDEX(All!$E$2:$E$532,$P452)</f>
        <v>No</v>
      </c>
      <c r="F452" s="5">
        <f>INDEX(All!$F$2:$F$532,$P452)</f>
        <v>1379</v>
      </c>
      <c r="G452">
        <f>INDEX(All!$G$2:$G$532,$P452)</f>
        <v>1608</v>
      </c>
      <c r="H452" t="str">
        <f>IF(OR(INDEX(All!$D$2:$D$532,$P452)="Local",INDEX(All!$D$2:$D$532,$P452)="Local / LUPC"),INDEX(All!$H$2:$H$532,$P452),"")</f>
        <v/>
      </c>
      <c r="I452">
        <f>IF(OR(INDEX(All!$D$2:$D$532,$P452)="Local",INDEX(All!$D$2:$D$532,$P452)="Local / LUPC"),INDEX(All!$I$2:$I$532,$P452),IF(INDEX(All!$D$2:$D$532,$P452)="Census",INDEX(All!$Y$2:$Y$532,$P452),""))</f>
        <v>12</v>
      </c>
      <c r="J452">
        <f>IF(OR(INDEX(All!$D$2:$D$532,$P452)="Local",INDEX(All!$D$2:$D$532,$P452)="Local / LUPC"),INDEX(All!$J$2:$J$532,$P452),IF(INDEX(All!$D$2:$D$532,$P452)="Census",INDEX(All!$AA$2:$AA$532,$P452),""))</f>
        <v>0</v>
      </c>
      <c r="K452">
        <f>IF(OR(INDEX(All!$D$2:$D$532,$P452)="Local",INDEX(All!$D$2:$D$532,$P452)="Local / LUPC"),INDEX(All!$K$2:$K$532,$P452),IF(INDEX(All!$D$2:$D$532,$P452)="Census",INDEX(All!$AB$2:$AB$532,$P452),""))</f>
        <v>0</v>
      </c>
      <c r="L452">
        <f>IF(OR(INDEX(All!$D$2:$D$532,$P452)="Local",INDEX(All!$D$2:$D$532,$P452)="Local / LUPC"),INDEX(All!$L$2:$L$532,$P452),IF(INDEX(All!$D$2:$D$532,$P452)="Census",INDEX(All!$AC$2:$AC$532,$P452),""))</f>
        <v>39</v>
      </c>
      <c r="M452">
        <f>IF(OR(INDEX(All!$D$2:$D$532,$P452)="Local",INDEX(All!$D$2:$D$532,$P452)="Local / LUPC"),INDEX(All!$M$2:$M$532,$P452),IF(INDEX(All!$D$2:$D$532,$P452)="Census",INDEX(All!$X$2:$X$532,$P452),""))</f>
        <v>51</v>
      </c>
      <c r="N452" t="str">
        <f>IF(OR(INDEX(All!$D$2:$D$532,$P452)="Local",INDEX(All!$D$2:$D$532,$P452)="Local / LUPC"),INDEX(All!$N$2:$N$532,$P452),"")</f>
        <v/>
      </c>
      <c r="O452">
        <f>INDEX(All!$V$2:$V$532,$P452)</f>
        <v>0</v>
      </c>
      <c r="P452">
        <f>MATCH($A452&amp;"|"&amp;$B452,INDEX(All!$A$2:$A$532&amp;"|"&amp;All!$B$2:$B$532,0),0)</f>
        <v>340</v>
      </c>
    </row>
    <row r="453" spans="1:16" x14ac:dyDescent="0.2">
      <c r="A453" t="s">
        <v>423</v>
      </c>
      <c r="B453" t="s">
        <v>72</v>
      </c>
      <c r="C453">
        <f>INDEX(All!$C$2:$C$532,$P453)</f>
        <v>0</v>
      </c>
      <c r="D453" t="str">
        <f>INDEX(All!$D$2:$D$532,$P453)</f>
        <v>Census</v>
      </c>
      <c r="E453" t="str">
        <f>INDEX(All!$E$2:$E$532,$P453)</f>
        <v>Yes</v>
      </c>
      <c r="F453" s="5">
        <f>INDEX(All!$F$2:$F$532,$P453)</f>
        <v>7470</v>
      </c>
      <c r="G453">
        <f>INDEX(All!$G$2:$G$532,$P453)</f>
        <v>7517</v>
      </c>
      <c r="H453" t="str">
        <f>IF(OR(INDEX(All!$D$2:$D$532,$P453)="Local",INDEX(All!$D$2:$D$532,$P453)="Local / LUPC"),INDEX(All!$H$2:$H$532,$P453),"")</f>
        <v/>
      </c>
      <c r="I453">
        <f>IF(OR(INDEX(All!$D$2:$D$532,$P453)="Local",INDEX(All!$D$2:$D$532,$P453)="Local / LUPC"),INDEX(All!$I$2:$I$532,$P453),IF(INDEX(All!$D$2:$D$532,$P453)="Census",INDEX(All!$Y$2:$Y$532,$P453),""))</f>
        <v>11</v>
      </c>
      <c r="J453">
        <f>IF(OR(INDEX(All!$D$2:$D$532,$P453)="Local",INDEX(All!$D$2:$D$532,$P453)="Local / LUPC"),INDEX(All!$J$2:$J$532,$P453),IF(INDEX(All!$D$2:$D$532,$P453)="Census",INDEX(All!$AA$2:$AA$532,$P453),""))</f>
        <v>2</v>
      </c>
      <c r="K453">
        <f>IF(OR(INDEX(All!$D$2:$D$532,$P453)="Local",INDEX(All!$D$2:$D$532,$P453)="Local / LUPC"),INDEX(All!$K$2:$K$532,$P453),IF(INDEX(All!$D$2:$D$532,$P453)="Census",INDEX(All!$AB$2:$AB$532,$P453),""))</f>
        <v>0</v>
      </c>
      <c r="L453">
        <f>IF(OR(INDEX(All!$D$2:$D$532,$P453)="Local",INDEX(All!$D$2:$D$532,$P453)="Local / LUPC"),INDEX(All!$L$2:$L$532,$P453),IF(INDEX(All!$D$2:$D$532,$P453)="Census",INDEX(All!$AC$2:$AC$532,$P453),""))</f>
        <v>25</v>
      </c>
      <c r="M453">
        <f>IF(OR(INDEX(All!$D$2:$D$532,$P453)="Local",INDEX(All!$D$2:$D$532,$P453)="Local / LUPC"),INDEX(All!$M$2:$M$532,$P453),IF(INDEX(All!$D$2:$D$532,$P453)="Census",INDEX(All!$X$2:$X$532,$P453),""))</f>
        <v>38</v>
      </c>
      <c r="N453" t="str">
        <f>IF(OR(INDEX(All!$D$2:$D$532,$P453)="Local",INDEX(All!$D$2:$D$532,$P453)="Local / LUPC"),INDEX(All!$N$2:$N$532,$P453),"")</f>
        <v/>
      </c>
      <c r="O453">
        <f>INDEX(All!$V$2:$V$532,$P453)</f>
        <v>0</v>
      </c>
      <c r="P453">
        <f>MATCH($A453&amp;"|"&amp;$B453,INDEX(All!$A$2:$A$532&amp;"|"&amp;All!$B$2:$B$532,0),0)</f>
        <v>342</v>
      </c>
    </row>
    <row r="454" spans="1:16" x14ac:dyDescent="0.2">
      <c r="A454" t="s">
        <v>424</v>
      </c>
      <c r="B454" t="s">
        <v>68</v>
      </c>
      <c r="C454">
        <f>INDEX(All!$C$2:$C$532,$P454)</f>
        <v>0</v>
      </c>
      <c r="D454" t="str">
        <f>INDEX(All!$D$2:$D$532,$P454)</f>
        <v>Census</v>
      </c>
      <c r="E454" t="str">
        <f>INDEX(All!$E$2:$E$532,$P454)</f>
        <v>No</v>
      </c>
      <c r="F454" s="5">
        <f>INDEX(All!$F$2:$F$532,$P454)</f>
        <v>137</v>
      </c>
      <c r="G454">
        <f>INDEX(All!$G$2:$G$532,$P454)</f>
        <v>153</v>
      </c>
      <c r="H454" t="str">
        <f>IF(OR(INDEX(All!$D$2:$D$532,$P454)="Local",INDEX(All!$D$2:$D$532,$P454)="Local / LUPC"),INDEX(All!$H$2:$H$532,$P454),"")</f>
        <v/>
      </c>
      <c r="I454">
        <f>IF(OR(INDEX(All!$D$2:$D$532,$P454)="Local",INDEX(All!$D$2:$D$532,$P454)="Local / LUPC"),INDEX(All!$I$2:$I$532,$P454),IF(INDEX(All!$D$2:$D$532,$P454)="Census",INDEX(All!$Y$2:$Y$532,$P454),""))</f>
        <v>0</v>
      </c>
      <c r="J454">
        <f>IF(OR(INDEX(All!$D$2:$D$532,$P454)="Local",INDEX(All!$D$2:$D$532,$P454)="Local / LUPC"),INDEX(All!$J$2:$J$532,$P454),IF(INDEX(All!$D$2:$D$532,$P454)="Census",INDEX(All!$AA$2:$AA$532,$P454),""))</f>
        <v>0</v>
      </c>
      <c r="K454">
        <f>IF(OR(INDEX(All!$D$2:$D$532,$P454)="Local",INDEX(All!$D$2:$D$532,$P454)="Local / LUPC"),INDEX(All!$K$2:$K$532,$P454),IF(INDEX(All!$D$2:$D$532,$P454)="Census",INDEX(All!$AB$2:$AB$532,$P454),""))</f>
        <v>0</v>
      </c>
      <c r="L454">
        <f>IF(OR(INDEX(All!$D$2:$D$532,$P454)="Local",INDEX(All!$D$2:$D$532,$P454)="Local / LUPC"),INDEX(All!$L$2:$L$532,$P454),IF(INDEX(All!$D$2:$D$532,$P454)="Census",INDEX(All!$AC$2:$AC$532,$P454),""))</f>
        <v>0</v>
      </c>
      <c r="M454">
        <f>IF(OR(INDEX(All!$D$2:$D$532,$P454)="Local",INDEX(All!$D$2:$D$532,$P454)="Local / LUPC"),INDEX(All!$M$2:$M$532,$P454),IF(INDEX(All!$D$2:$D$532,$P454)="Census",INDEX(All!$X$2:$X$532,$P454),""))</f>
        <v>0</v>
      </c>
      <c r="N454" t="str">
        <f>IF(OR(INDEX(All!$D$2:$D$532,$P454)="Local",INDEX(All!$D$2:$D$532,$P454)="Local / LUPC"),INDEX(All!$N$2:$N$532,$P454),"")</f>
        <v/>
      </c>
      <c r="O454">
        <f>INDEX(All!$V$2:$V$532,$P454)</f>
        <v>0</v>
      </c>
      <c r="P454">
        <f>MATCH($A454&amp;"|"&amp;$B454,INDEX(All!$A$2:$A$532&amp;"|"&amp;All!$B$2:$B$532,0),0)</f>
        <v>343</v>
      </c>
    </row>
    <row r="455" spans="1:16" x14ac:dyDescent="0.2">
      <c r="A455" t="s">
        <v>425</v>
      </c>
      <c r="B455" t="s">
        <v>74</v>
      </c>
      <c r="C455">
        <f>INDEX(All!$C$2:$C$532,$P455)</f>
        <v>0</v>
      </c>
      <c r="D455" t="str">
        <f>INDEX(All!$D$2:$D$532,$P455)</f>
        <v>Census</v>
      </c>
      <c r="E455" t="str">
        <f>INDEX(All!$E$2:$E$532,$P455)</f>
        <v>No</v>
      </c>
      <c r="F455" s="5">
        <f>INDEX(All!$F$2:$F$532,$P455)</f>
        <v>1915</v>
      </c>
      <c r="G455">
        <f>INDEX(All!$G$2:$G$532,$P455)</f>
        <v>2232</v>
      </c>
      <c r="H455" t="str">
        <f>IF(OR(INDEX(All!$D$2:$D$532,$P455)="Local",INDEX(All!$D$2:$D$532,$P455)="Local / LUPC"),INDEX(All!$H$2:$H$532,$P455),"")</f>
        <v/>
      </c>
      <c r="I455">
        <f>IF(OR(INDEX(All!$D$2:$D$532,$P455)="Local",INDEX(All!$D$2:$D$532,$P455)="Local / LUPC"),INDEX(All!$I$2:$I$532,$P455),IF(INDEX(All!$D$2:$D$532,$P455)="Census",INDEX(All!$Y$2:$Y$532,$P455),""))</f>
        <v>0</v>
      </c>
      <c r="J455">
        <f>IF(OR(INDEX(All!$D$2:$D$532,$P455)="Local",INDEX(All!$D$2:$D$532,$P455)="Local / LUPC"),INDEX(All!$J$2:$J$532,$P455),IF(INDEX(All!$D$2:$D$532,$P455)="Census",INDEX(All!$AA$2:$AA$532,$P455),""))</f>
        <v>0</v>
      </c>
      <c r="K455">
        <f>IF(OR(INDEX(All!$D$2:$D$532,$P455)="Local",INDEX(All!$D$2:$D$532,$P455)="Local / LUPC"),INDEX(All!$K$2:$K$532,$P455),IF(INDEX(All!$D$2:$D$532,$P455)="Census",INDEX(All!$AB$2:$AB$532,$P455),""))</f>
        <v>0</v>
      </c>
      <c r="L455">
        <f>IF(OR(INDEX(All!$D$2:$D$532,$P455)="Local",INDEX(All!$D$2:$D$532,$P455)="Local / LUPC"),INDEX(All!$L$2:$L$532,$P455),IF(INDEX(All!$D$2:$D$532,$P455)="Census",INDEX(All!$AC$2:$AC$532,$P455),""))</f>
        <v>0</v>
      </c>
      <c r="M455">
        <f>IF(OR(INDEX(All!$D$2:$D$532,$P455)="Local",INDEX(All!$D$2:$D$532,$P455)="Local / LUPC"),INDEX(All!$M$2:$M$532,$P455),IF(INDEX(All!$D$2:$D$532,$P455)="Census",INDEX(All!$X$2:$X$532,$P455),""))</f>
        <v>0</v>
      </c>
      <c r="N455" t="str">
        <f>IF(OR(INDEX(All!$D$2:$D$532,$P455)="Local",INDEX(All!$D$2:$D$532,$P455)="Local / LUPC"),INDEX(All!$N$2:$N$532,$P455),"")</f>
        <v/>
      </c>
      <c r="O455">
        <f>INDEX(All!$V$2:$V$532,$P455)</f>
        <v>0</v>
      </c>
      <c r="P455">
        <f>MATCH($A455&amp;"|"&amp;$B455,INDEX(All!$A$2:$A$532&amp;"|"&amp;All!$B$2:$B$532,0),0)</f>
        <v>344</v>
      </c>
    </row>
    <row r="456" spans="1:16" x14ac:dyDescent="0.2">
      <c r="A456" t="s">
        <v>427</v>
      </c>
      <c r="B456" t="s">
        <v>72</v>
      </c>
      <c r="C456">
        <f>INDEX(All!$C$2:$C$532,$P456)</f>
        <v>0</v>
      </c>
      <c r="D456" t="str">
        <f>INDEX(All!$D$2:$D$532,$P456)</f>
        <v>Census</v>
      </c>
      <c r="E456" t="str">
        <f>INDEX(All!$E$2:$E$532,$P456)</f>
        <v>No</v>
      </c>
      <c r="F456" s="5">
        <f>INDEX(All!$F$2:$F$532,$P456)</f>
        <v>3853</v>
      </c>
      <c r="G456">
        <f>INDEX(All!$G$2:$G$532,$P456)</f>
        <v>3903</v>
      </c>
      <c r="H456" t="str">
        <f>IF(OR(INDEX(All!$D$2:$D$532,$P456)="Local",INDEX(All!$D$2:$D$532,$P456)="Local / LUPC"),INDEX(All!$H$2:$H$532,$P456),"")</f>
        <v/>
      </c>
      <c r="I456">
        <f>IF(OR(INDEX(All!$D$2:$D$532,$P456)="Local",INDEX(All!$D$2:$D$532,$P456)="Local / LUPC"),INDEX(All!$I$2:$I$532,$P456),IF(INDEX(All!$D$2:$D$532,$P456)="Census",INDEX(All!$Y$2:$Y$532,$P456),""))</f>
        <v>5</v>
      </c>
      <c r="J456">
        <f>IF(OR(INDEX(All!$D$2:$D$532,$P456)="Local",INDEX(All!$D$2:$D$532,$P456)="Local / LUPC"),INDEX(All!$J$2:$J$532,$P456),IF(INDEX(All!$D$2:$D$532,$P456)="Census",INDEX(All!$AA$2:$AA$532,$P456),""))</f>
        <v>8</v>
      </c>
      <c r="K456">
        <f>IF(OR(INDEX(All!$D$2:$D$532,$P456)="Local",INDEX(All!$D$2:$D$532,$P456)="Local / LUPC"),INDEX(All!$K$2:$K$532,$P456),IF(INDEX(All!$D$2:$D$532,$P456)="Census",INDEX(All!$AB$2:$AB$532,$P456),""))</f>
        <v>0</v>
      </c>
      <c r="L456">
        <f>IF(OR(INDEX(All!$D$2:$D$532,$P456)="Local",INDEX(All!$D$2:$D$532,$P456)="Local / LUPC"),INDEX(All!$L$2:$L$532,$P456),IF(INDEX(All!$D$2:$D$532,$P456)="Census",INDEX(All!$AC$2:$AC$532,$P456),""))</f>
        <v>0</v>
      </c>
      <c r="M456">
        <f>IF(OR(INDEX(All!$D$2:$D$532,$P456)="Local",INDEX(All!$D$2:$D$532,$P456)="Local / LUPC"),INDEX(All!$M$2:$M$532,$P456),IF(INDEX(All!$D$2:$D$532,$P456)="Census",INDEX(All!$X$2:$X$532,$P456),""))</f>
        <v>13</v>
      </c>
      <c r="N456" t="str">
        <f>IF(OR(INDEX(All!$D$2:$D$532,$P456)="Local",INDEX(All!$D$2:$D$532,$P456)="Local / LUPC"),INDEX(All!$N$2:$N$532,$P456),"")</f>
        <v/>
      </c>
      <c r="O456">
        <f>INDEX(All!$V$2:$V$532,$P456)</f>
        <v>0</v>
      </c>
      <c r="P456">
        <f>MATCH($A456&amp;"|"&amp;$B456,INDEX(All!$A$2:$A$532&amp;"|"&amp;All!$B$2:$B$532,0),0)</f>
        <v>346</v>
      </c>
    </row>
    <row r="457" spans="1:16" x14ac:dyDescent="0.2">
      <c r="A457" t="s">
        <v>430</v>
      </c>
      <c r="B457" t="s">
        <v>77</v>
      </c>
      <c r="C457">
        <f>INDEX(All!$C$2:$C$532,$P457)</f>
        <v>0</v>
      </c>
      <c r="D457" t="str">
        <f>INDEX(All!$D$2:$D$532,$P457)</f>
        <v>Census</v>
      </c>
      <c r="E457" t="str">
        <f>INDEX(All!$E$2:$E$532,$P457)</f>
        <v>No</v>
      </c>
      <c r="F457" s="5">
        <f>INDEX(All!$F$2:$F$532,$P457)</f>
        <v>1951</v>
      </c>
      <c r="G457">
        <f>INDEX(All!$G$2:$G$532,$P457)</f>
        <v>1882</v>
      </c>
      <c r="H457" t="str">
        <f>IF(OR(INDEX(All!$D$2:$D$532,$P457)="Local",INDEX(All!$D$2:$D$532,$P457)="Local / LUPC"),INDEX(All!$H$2:$H$532,$P457),"")</f>
        <v/>
      </c>
      <c r="I457">
        <f>IF(OR(INDEX(All!$D$2:$D$532,$P457)="Local",INDEX(All!$D$2:$D$532,$P457)="Local / LUPC"),INDEX(All!$I$2:$I$532,$P457),IF(INDEX(All!$D$2:$D$532,$P457)="Census",INDEX(All!$Y$2:$Y$532,$P457),""))</f>
        <v>20</v>
      </c>
      <c r="J457">
        <f>IF(OR(INDEX(All!$D$2:$D$532,$P457)="Local",INDEX(All!$D$2:$D$532,$P457)="Local / LUPC"),INDEX(All!$J$2:$J$532,$P457),IF(INDEX(All!$D$2:$D$532,$P457)="Census",INDEX(All!$AA$2:$AA$532,$P457),""))</f>
        <v>0</v>
      </c>
      <c r="K457">
        <f>IF(OR(INDEX(All!$D$2:$D$532,$P457)="Local",INDEX(All!$D$2:$D$532,$P457)="Local / LUPC"),INDEX(All!$K$2:$K$532,$P457),IF(INDEX(All!$D$2:$D$532,$P457)="Census",INDEX(All!$AB$2:$AB$532,$P457),""))</f>
        <v>0</v>
      </c>
      <c r="L457">
        <f>IF(OR(INDEX(All!$D$2:$D$532,$P457)="Local",INDEX(All!$D$2:$D$532,$P457)="Local / LUPC"),INDEX(All!$L$2:$L$532,$P457),IF(INDEX(All!$D$2:$D$532,$P457)="Census",INDEX(All!$AC$2:$AC$532,$P457),""))</f>
        <v>0</v>
      </c>
      <c r="M457">
        <f>IF(OR(INDEX(All!$D$2:$D$532,$P457)="Local",INDEX(All!$D$2:$D$532,$P457)="Local / LUPC"),INDEX(All!$M$2:$M$532,$P457),IF(INDEX(All!$D$2:$D$532,$P457)="Census",INDEX(All!$X$2:$X$532,$P457),""))</f>
        <v>20</v>
      </c>
      <c r="N457" t="str">
        <f>IF(OR(INDEX(All!$D$2:$D$532,$P457)="Local",INDEX(All!$D$2:$D$532,$P457)="Local / LUPC"),INDEX(All!$N$2:$N$532,$P457),"")</f>
        <v/>
      </c>
      <c r="O457">
        <f>INDEX(All!$V$2:$V$532,$P457)</f>
        <v>0</v>
      </c>
      <c r="P457">
        <f>MATCH($A457&amp;"|"&amp;$B457,INDEX(All!$A$2:$A$532&amp;"|"&amp;All!$B$2:$B$532,0),0)</f>
        <v>349</v>
      </c>
    </row>
    <row r="458" spans="1:16" x14ac:dyDescent="0.2">
      <c r="A458" t="s">
        <v>432</v>
      </c>
      <c r="B458" t="s">
        <v>116</v>
      </c>
      <c r="C458">
        <f>INDEX(All!$C$2:$C$532,$P458)</f>
        <v>0</v>
      </c>
      <c r="D458" t="str">
        <f>INDEX(All!$D$2:$D$532,$P458)</f>
        <v>Census</v>
      </c>
      <c r="E458" t="str">
        <f>INDEX(All!$E$2:$E$532,$P458)</f>
        <v>No</v>
      </c>
      <c r="F458" s="5">
        <f>INDEX(All!$F$2:$F$532,$P458)</f>
        <v>1473</v>
      </c>
      <c r="G458">
        <f>INDEX(All!$G$2:$G$532,$P458)</f>
        <v>1633</v>
      </c>
      <c r="H458" t="str">
        <f>IF(OR(INDEX(All!$D$2:$D$532,$P458)="Local",INDEX(All!$D$2:$D$532,$P458)="Local / LUPC"),INDEX(All!$H$2:$H$532,$P458),"")</f>
        <v/>
      </c>
      <c r="I458">
        <f>IF(OR(INDEX(All!$D$2:$D$532,$P458)="Local",INDEX(All!$D$2:$D$532,$P458)="Local / LUPC"),INDEX(All!$I$2:$I$532,$P458),IF(INDEX(All!$D$2:$D$532,$P458)="Census",INDEX(All!$Y$2:$Y$532,$P458),""))</f>
        <v>15</v>
      </c>
      <c r="J458">
        <f>IF(OR(INDEX(All!$D$2:$D$532,$P458)="Local",INDEX(All!$D$2:$D$532,$P458)="Local / LUPC"),INDEX(All!$J$2:$J$532,$P458),IF(INDEX(All!$D$2:$D$532,$P458)="Census",INDEX(All!$AA$2:$AA$532,$P458),""))</f>
        <v>0</v>
      </c>
      <c r="K458">
        <f>IF(OR(INDEX(All!$D$2:$D$532,$P458)="Local",INDEX(All!$D$2:$D$532,$P458)="Local / LUPC"),INDEX(All!$K$2:$K$532,$P458),IF(INDEX(All!$D$2:$D$532,$P458)="Census",INDEX(All!$AB$2:$AB$532,$P458),""))</f>
        <v>0</v>
      </c>
      <c r="L458">
        <f>IF(OR(INDEX(All!$D$2:$D$532,$P458)="Local",INDEX(All!$D$2:$D$532,$P458)="Local / LUPC"),INDEX(All!$L$2:$L$532,$P458),IF(INDEX(All!$D$2:$D$532,$P458)="Census",INDEX(All!$AC$2:$AC$532,$P458),""))</f>
        <v>0</v>
      </c>
      <c r="M458">
        <f>IF(OR(INDEX(All!$D$2:$D$532,$P458)="Local",INDEX(All!$D$2:$D$532,$P458)="Local / LUPC"),INDEX(All!$M$2:$M$532,$P458),IF(INDEX(All!$D$2:$D$532,$P458)="Census",INDEX(All!$X$2:$X$532,$P458),""))</f>
        <v>15</v>
      </c>
      <c r="N458" t="str">
        <f>IF(OR(INDEX(All!$D$2:$D$532,$P458)="Local",INDEX(All!$D$2:$D$532,$P458)="Local / LUPC"),INDEX(All!$N$2:$N$532,$P458),"")</f>
        <v/>
      </c>
      <c r="O458">
        <f>INDEX(All!$V$2:$V$532,$P458)</f>
        <v>0</v>
      </c>
      <c r="P458">
        <f>MATCH($A458&amp;"|"&amp;$B458,INDEX(All!$A$2:$A$532&amp;"|"&amp;All!$B$2:$B$532,0),0)</f>
        <v>352</v>
      </c>
    </row>
    <row r="459" spans="1:16" x14ac:dyDescent="0.2">
      <c r="A459" t="s">
        <v>433</v>
      </c>
      <c r="B459" t="s">
        <v>79</v>
      </c>
      <c r="C459">
        <f>INDEX(All!$C$2:$C$532,$P459)</f>
        <v>0</v>
      </c>
      <c r="D459" t="str">
        <f>INDEX(All!$D$2:$D$532,$P459)</f>
        <v>Census</v>
      </c>
      <c r="E459" t="str">
        <f>INDEX(All!$E$2:$E$532,$P459)</f>
        <v>No</v>
      </c>
      <c r="F459" s="5">
        <f>INDEX(All!$F$2:$F$532,$P459)</f>
        <v>2209</v>
      </c>
      <c r="G459">
        <f>INDEX(All!$G$2:$G$532,$P459)</f>
        <v>2035</v>
      </c>
      <c r="H459" t="str">
        <f>IF(OR(INDEX(All!$D$2:$D$532,$P459)="Local",INDEX(All!$D$2:$D$532,$P459)="Local / LUPC"),INDEX(All!$H$2:$H$532,$P459),"")</f>
        <v/>
      </c>
      <c r="I459">
        <f>IF(OR(INDEX(All!$D$2:$D$532,$P459)="Local",INDEX(All!$D$2:$D$532,$P459)="Local / LUPC"),INDEX(All!$I$2:$I$532,$P459),IF(INDEX(All!$D$2:$D$532,$P459)="Census",INDEX(All!$Y$2:$Y$532,$P459),""))</f>
        <v>15</v>
      </c>
      <c r="J459">
        <f>IF(OR(INDEX(All!$D$2:$D$532,$P459)="Local",INDEX(All!$D$2:$D$532,$P459)="Local / LUPC"),INDEX(All!$J$2:$J$532,$P459),IF(INDEX(All!$D$2:$D$532,$P459)="Census",INDEX(All!$AA$2:$AA$532,$P459),""))</f>
        <v>0</v>
      </c>
      <c r="K459">
        <f>IF(OR(INDEX(All!$D$2:$D$532,$P459)="Local",INDEX(All!$D$2:$D$532,$P459)="Local / LUPC"),INDEX(All!$K$2:$K$532,$P459),IF(INDEX(All!$D$2:$D$532,$P459)="Census",INDEX(All!$AB$2:$AB$532,$P459),""))</f>
        <v>0</v>
      </c>
      <c r="L459">
        <f>IF(OR(INDEX(All!$D$2:$D$532,$P459)="Local",INDEX(All!$D$2:$D$532,$P459)="Local / LUPC"),INDEX(All!$L$2:$L$532,$P459),IF(INDEX(All!$D$2:$D$532,$P459)="Census",INDEX(All!$AC$2:$AC$532,$P459),""))</f>
        <v>0</v>
      </c>
      <c r="M459">
        <f>IF(OR(INDEX(All!$D$2:$D$532,$P459)="Local",INDEX(All!$D$2:$D$532,$P459)="Local / LUPC"),INDEX(All!$M$2:$M$532,$P459),IF(INDEX(All!$D$2:$D$532,$P459)="Census",INDEX(All!$X$2:$X$532,$P459),""))</f>
        <v>15</v>
      </c>
      <c r="N459" t="str">
        <f>IF(OR(INDEX(All!$D$2:$D$532,$P459)="Local",INDEX(All!$D$2:$D$532,$P459)="Local / LUPC"),INDEX(All!$N$2:$N$532,$P459),"")</f>
        <v/>
      </c>
      <c r="O459">
        <f>INDEX(All!$V$2:$V$532,$P459)</f>
        <v>0</v>
      </c>
      <c r="P459">
        <f>MATCH($A459&amp;"|"&amp;$B459,INDEX(All!$A$2:$A$532&amp;"|"&amp;All!$B$2:$B$532,0),0)</f>
        <v>353</v>
      </c>
    </row>
    <row r="460" spans="1:16" x14ac:dyDescent="0.2">
      <c r="A460" t="s">
        <v>434</v>
      </c>
      <c r="B460" t="s">
        <v>77</v>
      </c>
      <c r="C460">
        <f>INDEX(All!$C$2:$C$532,$P460)</f>
        <v>0</v>
      </c>
      <c r="D460" t="str">
        <f>INDEX(All!$D$2:$D$532,$P460)</f>
        <v>Census</v>
      </c>
      <c r="E460" t="str">
        <f>INDEX(All!$E$2:$E$532,$P460)</f>
        <v>Yes</v>
      </c>
      <c r="F460" s="5">
        <f>INDEX(All!$F$2:$F$532,$P460)</f>
        <v>5317</v>
      </c>
      <c r="G460">
        <f>INDEX(All!$G$2:$G$532,$P460)</f>
        <v>5379</v>
      </c>
      <c r="H460" t="str">
        <f>IF(OR(INDEX(All!$D$2:$D$532,$P460)="Local",INDEX(All!$D$2:$D$532,$P460)="Local / LUPC"),INDEX(All!$H$2:$H$532,$P460),"")</f>
        <v/>
      </c>
      <c r="I460">
        <f>IF(OR(INDEX(All!$D$2:$D$532,$P460)="Local",INDEX(All!$D$2:$D$532,$P460)="Local / LUPC"),INDEX(All!$I$2:$I$532,$P460),IF(INDEX(All!$D$2:$D$532,$P460)="Census",INDEX(All!$Y$2:$Y$532,$P460),""))</f>
        <v>19</v>
      </c>
      <c r="J460">
        <f>IF(OR(INDEX(All!$D$2:$D$532,$P460)="Local",INDEX(All!$D$2:$D$532,$P460)="Local / LUPC"),INDEX(All!$J$2:$J$532,$P460),IF(INDEX(All!$D$2:$D$532,$P460)="Census",INDEX(All!$AA$2:$AA$532,$P460),""))</f>
        <v>0</v>
      </c>
      <c r="K460">
        <f>IF(OR(INDEX(All!$D$2:$D$532,$P460)="Local",INDEX(All!$D$2:$D$532,$P460)="Local / LUPC"),INDEX(All!$K$2:$K$532,$P460),IF(INDEX(All!$D$2:$D$532,$P460)="Census",INDEX(All!$AB$2:$AB$532,$P460),""))</f>
        <v>0</v>
      </c>
      <c r="L460">
        <f>IF(OR(INDEX(All!$D$2:$D$532,$P460)="Local",INDEX(All!$D$2:$D$532,$P460)="Local / LUPC"),INDEX(All!$L$2:$L$532,$P460),IF(INDEX(All!$D$2:$D$532,$P460)="Census",INDEX(All!$AC$2:$AC$532,$P460),""))</f>
        <v>0</v>
      </c>
      <c r="M460">
        <f>IF(OR(INDEX(All!$D$2:$D$532,$P460)="Local",INDEX(All!$D$2:$D$532,$P460)="Local / LUPC"),INDEX(All!$M$2:$M$532,$P460),IF(INDEX(All!$D$2:$D$532,$P460)="Census",INDEX(All!$X$2:$X$532,$P460),""))</f>
        <v>19</v>
      </c>
      <c r="N460" t="str">
        <f>IF(OR(INDEX(All!$D$2:$D$532,$P460)="Local",INDEX(All!$D$2:$D$532,$P460)="Local / LUPC"),INDEX(All!$N$2:$N$532,$P460),"")</f>
        <v/>
      </c>
      <c r="O460">
        <f>INDEX(All!$V$2:$V$532,$P460)</f>
        <v>0</v>
      </c>
      <c r="P460">
        <f>MATCH($A460&amp;"|"&amp;$B460,INDEX(All!$A$2:$A$532&amp;"|"&amp;All!$B$2:$B$532,0),0)</f>
        <v>354</v>
      </c>
    </row>
    <row r="461" spans="1:16" x14ac:dyDescent="0.2">
      <c r="A461" t="s">
        <v>435</v>
      </c>
      <c r="B461" t="s">
        <v>55</v>
      </c>
      <c r="C461">
        <f>INDEX(All!$C$2:$C$532,$P461)</f>
        <v>0</v>
      </c>
      <c r="D461" t="str">
        <f>INDEX(All!$D$2:$D$532,$P461)</f>
        <v>Census</v>
      </c>
      <c r="E461" t="str">
        <f>INDEX(All!$E$2:$E$532,$P461)</f>
        <v>No</v>
      </c>
      <c r="F461" s="5">
        <f>INDEX(All!$F$2:$F$532,$P461)</f>
        <v>896</v>
      </c>
      <c r="G461">
        <f>INDEX(All!$G$2:$G$532,$P461)</f>
        <v>766</v>
      </c>
      <c r="H461" t="str">
        <f>IF(OR(INDEX(All!$D$2:$D$532,$P461)="Local",INDEX(All!$D$2:$D$532,$P461)="Local / LUPC"),INDEX(All!$H$2:$H$532,$P461),"")</f>
        <v/>
      </c>
      <c r="I461">
        <f>IF(OR(INDEX(All!$D$2:$D$532,$P461)="Local",INDEX(All!$D$2:$D$532,$P461)="Local / LUPC"),INDEX(All!$I$2:$I$532,$P461),IF(INDEX(All!$D$2:$D$532,$P461)="Census",INDEX(All!$Y$2:$Y$532,$P461),""))</f>
        <v>0</v>
      </c>
      <c r="J461">
        <f>IF(OR(INDEX(All!$D$2:$D$532,$P461)="Local",INDEX(All!$D$2:$D$532,$P461)="Local / LUPC"),INDEX(All!$J$2:$J$532,$P461),IF(INDEX(All!$D$2:$D$532,$P461)="Census",INDEX(All!$AA$2:$AA$532,$P461),""))</f>
        <v>0</v>
      </c>
      <c r="K461">
        <f>IF(OR(INDEX(All!$D$2:$D$532,$P461)="Local",INDEX(All!$D$2:$D$532,$P461)="Local / LUPC"),INDEX(All!$K$2:$K$532,$P461),IF(INDEX(All!$D$2:$D$532,$P461)="Census",INDEX(All!$AB$2:$AB$532,$P461),""))</f>
        <v>0</v>
      </c>
      <c r="L461">
        <f>IF(OR(INDEX(All!$D$2:$D$532,$P461)="Local",INDEX(All!$D$2:$D$532,$P461)="Local / LUPC"),INDEX(All!$L$2:$L$532,$P461),IF(INDEX(All!$D$2:$D$532,$P461)="Census",INDEX(All!$AC$2:$AC$532,$P461),""))</f>
        <v>0</v>
      </c>
      <c r="M461">
        <f>IF(OR(INDEX(All!$D$2:$D$532,$P461)="Local",INDEX(All!$D$2:$D$532,$P461)="Local / LUPC"),INDEX(All!$M$2:$M$532,$P461),IF(INDEX(All!$D$2:$D$532,$P461)="Census",INDEX(All!$X$2:$X$532,$P461),""))</f>
        <v>0</v>
      </c>
      <c r="N461" t="str">
        <f>IF(OR(INDEX(All!$D$2:$D$532,$P461)="Local",INDEX(All!$D$2:$D$532,$P461)="Local / LUPC"),INDEX(All!$N$2:$N$532,$P461),"")</f>
        <v/>
      </c>
      <c r="O461">
        <f>INDEX(All!$V$2:$V$532,$P461)</f>
        <v>0</v>
      </c>
      <c r="P461">
        <f>MATCH($A461&amp;"|"&amp;$B461,INDEX(All!$A$2:$A$532&amp;"|"&amp;All!$B$2:$B$532,0),0)</f>
        <v>355</v>
      </c>
    </row>
    <row r="462" spans="1:16" x14ac:dyDescent="0.2">
      <c r="A462" t="s">
        <v>437</v>
      </c>
      <c r="B462" t="s">
        <v>72</v>
      </c>
      <c r="C462">
        <f>INDEX(All!$C$2:$C$532,$P462)</f>
        <v>0</v>
      </c>
      <c r="D462" t="str">
        <f>INDEX(All!$D$2:$D$532,$P462)</f>
        <v>Census</v>
      </c>
      <c r="E462" t="str">
        <f>INDEX(All!$E$2:$E$532,$P462)</f>
        <v>No</v>
      </c>
      <c r="F462" s="5">
        <f>INDEX(All!$F$2:$F$532,$P462)</f>
        <v>384</v>
      </c>
      <c r="G462">
        <f>INDEX(All!$G$2:$G$532,$P462)</f>
        <v>350</v>
      </c>
      <c r="H462" t="str">
        <f>IF(OR(INDEX(All!$D$2:$D$532,$P462)="Local",INDEX(All!$D$2:$D$532,$P462)="Local / LUPC"),INDEX(All!$H$2:$H$532,$P462),"")</f>
        <v/>
      </c>
      <c r="I462">
        <f>IF(OR(INDEX(All!$D$2:$D$532,$P462)="Local",INDEX(All!$D$2:$D$532,$P462)="Local / LUPC"),INDEX(All!$I$2:$I$532,$P462),IF(INDEX(All!$D$2:$D$532,$P462)="Census",INDEX(All!$Y$2:$Y$532,$P462),""))</f>
        <v>0</v>
      </c>
      <c r="J462">
        <f>IF(OR(INDEX(All!$D$2:$D$532,$P462)="Local",INDEX(All!$D$2:$D$532,$P462)="Local / LUPC"),INDEX(All!$J$2:$J$532,$P462),IF(INDEX(All!$D$2:$D$532,$P462)="Census",INDEX(All!$AA$2:$AA$532,$P462),""))</f>
        <v>0</v>
      </c>
      <c r="K462">
        <f>IF(OR(INDEX(All!$D$2:$D$532,$P462)="Local",INDEX(All!$D$2:$D$532,$P462)="Local / LUPC"),INDEX(All!$K$2:$K$532,$P462),IF(INDEX(All!$D$2:$D$532,$P462)="Census",INDEX(All!$AB$2:$AB$532,$P462),""))</f>
        <v>0</v>
      </c>
      <c r="L462">
        <f>IF(OR(INDEX(All!$D$2:$D$532,$P462)="Local",INDEX(All!$D$2:$D$532,$P462)="Local / LUPC"),INDEX(All!$L$2:$L$532,$P462),IF(INDEX(All!$D$2:$D$532,$P462)="Census",INDEX(All!$AC$2:$AC$532,$P462),""))</f>
        <v>0</v>
      </c>
      <c r="M462">
        <f>IF(OR(INDEX(All!$D$2:$D$532,$P462)="Local",INDEX(All!$D$2:$D$532,$P462)="Local / LUPC"),INDEX(All!$M$2:$M$532,$P462),IF(INDEX(All!$D$2:$D$532,$P462)="Census",INDEX(All!$X$2:$X$532,$P462),""))</f>
        <v>0</v>
      </c>
      <c r="N462" t="str">
        <f>IF(OR(INDEX(All!$D$2:$D$532,$P462)="Local",INDEX(All!$D$2:$D$532,$P462)="Local / LUPC"),INDEX(All!$N$2:$N$532,$P462),"")</f>
        <v/>
      </c>
      <c r="O462">
        <f>INDEX(All!$V$2:$V$532,$P462)</f>
        <v>0</v>
      </c>
      <c r="P462">
        <f>MATCH($A462&amp;"|"&amp;$B462,INDEX(All!$A$2:$A$532&amp;"|"&amp;All!$B$2:$B$532,0),0)</f>
        <v>357</v>
      </c>
    </row>
    <row r="463" spans="1:16" x14ac:dyDescent="0.2">
      <c r="A463" t="s">
        <v>440</v>
      </c>
      <c r="B463" t="s">
        <v>72</v>
      </c>
      <c r="C463">
        <f>INDEX(All!$C$2:$C$532,$P463)</f>
        <v>0</v>
      </c>
      <c r="D463" t="str">
        <f>INDEX(All!$D$2:$D$532,$P463)</f>
        <v>Census</v>
      </c>
      <c r="E463" t="str">
        <f>INDEX(All!$E$2:$E$532,$P463)</f>
        <v>No</v>
      </c>
      <c r="F463" s="5">
        <f>INDEX(All!$F$2:$F$532,$P463)</f>
        <v>1154</v>
      </c>
      <c r="G463">
        <f>INDEX(All!$G$2:$G$532,$P463)</f>
        <v>900</v>
      </c>
      <c r="H463" t="str">
        <f>IF(OR(INDEX(All!$D$2:$D$532,$P463)="Local",INDEX(All!$D$2:$D$532,$P463)="Local / LUPC"),INDEX(All!$H$2:$H$532,$P463),"")</f>
        <v/>
      </c>
      <c r="I463">
        <f>IF(OR(INDEX(All!$D$2:$D$532,$P463)="Local",INDEX(All!$D$2:$D$532,$P463)="Local / LUPC"),INDEX(All!$I$2:$I$532,$P463),IF(INDEX(All!$D$2:$D$532,$P463)="Census",INDEX(All!$Y$2:$Y$532,$P463),""))</f>
        <v>3</v>
      </c>
      <c r="J463">
        <f>IF(OR(INDEX(All!$D$2:$D$532,$P463)="Local",INDEX(All!$D$2:$D$532,$P463)="Local / LUPC"),INDEX(All!$J$2:$J$532,$P463),IF(INDEX(All!$D$2:$D$532,$P463)="Census",INDEX(All!$AA$2:$AA$532,$P463),""))</f>
        <v>0</v>
      </c>
      <c r="K463">
        <f>IF(OR(INDEX(All!$D$2:$D$532,$P463)="Local",INDEX(All!$D$2:$D$532,$P463)="Local / LUPC"),INDEX(All!$K$2:$K$532,$P463),IF(INDEX(All!$D$2:$D$532,$P463)="Census",INDEX(All!$AB$2:$AB$532,$P463),""))</f>
        <v>0</v>
      </c>
      <c r="L463">
        <f>IF(OR(INDEX(All!$D$2:$D$532,$P463)="Local",INDEX(All!$D$2:$D$532,$P463)="Local / LUPC"),INDEX(All!$L$2:$L$532,$P463),IF(INDEX(All!$D$2:$D$532,$P463)="Census",INDEX(All!$AC$2:$AC$532,$P463),""))</f>
        <v>0</v>
      </c>
      <c r="M463">
        <f>IF(OR(INDEX(All!$D$2:$D$532,$P463)="Local",INDEX(All!$D$2:$D$532,$P463)="Local / LUPC"),INDEX(All!$M$2:$M$532,$P463),IF(INDEX(All!$D$2:$D$532,$P463)="Census",INDEX(All!$X$2:$X$532,$P463),""))</f>
        <v>3</v>
      </c>
      <c r="N463" t="str">
        <f>IF(OR(INDEX(All!$D$2:$D$532,$P463)="Local",INDEX(All!$D$2:$D$532,$P463)="Local / LUPC"),INDEX(All!$N$2:$N$532,$P463),"")</f>
        <v/>
      </c>
      <c r="O463">
        <f>INDEX(All!$V$2:$V$532,$P463)</f>
        <v>0</v>
      </c>
      <c r="P463">
        <f>MATCH($A463&amp;"|"&amp;$B463,INDEX(All!$A$2:$A$532&amp;"|"&amp;All!$B$2:$B$532,0),0)</f>
        <v>360</v>
      </c>
    </row>
    <row r="464" spans="1:16" x14ac:dyDescent="0.2">
      <c r="A464" t="s">
        <v>441</v>
      </c>
      <c r="B464" t="s">
        <v>62</v>
      </c>
      <c r="C464">
        <f>INDEX(All!$C$2:$C$532,$P464)</f>
        <v>0</v>
      </c>
      <c r="D464" t="str">
        <f>INDEX(All!$D$2:$D$532,$P464)</f>
        <v>Not Available</v>
      </c>
      <c r="E464" t="str">
        <f>INDEX(All!$E$2:$E$532,$P464)</f>
        <v>No</v>
      </c>
      <c r="F464" s="5">
        <f>INDEX(All!$F$2:$F$532,$P464)</f>
        <v>801</v>
      </c>
      <c r="G464">
        <f>INDEX(All!$G$2:$G$532,$P464)</f>
        <v>785</v>
      </c>
      <c r="H464" t="str">
        <f>IF(OR(INDEX(All!$D$2:$D$532,$P464)="Local",INDEX(All!$D$2:$D$532,$P464)="Local / LUPC"),INDEX(All!$H$2:$H$532,$P464),"")</f>
        <v/>
      </c>
      <c r="I464" t="str">
        <f>IF(OR(INDEX(All!$D$2:$D$532,$P464)="Local",INDEX(All!$D$2:$D$532,$P464)="Local / LUPC"),INDEX(All!$I$2:$I$532,$P464),IF(INDEX(All!$D$2:$D$532,$P464)="Census",INDEX(All!$Y$2:$Y$532,$P464),""))</f>
        <v/>
      </c>
      <c r="J464" t="str">
        <f>IF(OR(INDEX(All!$D$2:$D$532,$P464)="Local",INDEX(All!$D$2:$D$532,$P464)="Local / LUPC"),INDEX(All!$J$2:$J$532,$P464),IF(INDEX(All!$D$2:$D$532,$P464)="Census",INDEX(All!$AA$2:$AA$532,$P464),""))</f>
        <v/>
      </c>
      <c r="K464" t="str">
        <f>IF(OR(INDEX(All!$D$2:$D$532,$P464)="Local",INDEX(All!$D$2:$D$532,$P464)="Local / LUPC"),INDEX(All!$K$2:$K$532,$P464),IF(INDEX(All!$D$2:$D$532,$P464)="Census",INDEX(All!$AB$2:$AB$532,$P464),""))</f>
        <v/>
      </c>
      <c r="L464" t="str">
        <f>IF(OR(INDEX(All!$D$2:$D$532,$P464)="Local",INDEX(All!$D$2:$D$532,$P464)="Local / LUPC"),INDEX(All!$L$2:$L$532,$P464),IF(INDEX(All!$D$2:$D$532,$P464)="Census",INDEX(All!$AC$2:$AC$532,$P464),""))</f>
        <v/>
      </c>
      <c r="M464" t="str">
        <f>IF(OR(INDEX(All!$D$2:$D$532,$P464)="Local",INDEX(All!$D$2:$D$532,$P464)="Local / LUPC"),INDEX(All!$M$2:$M$532,$P464),IF(INDEX(All!$D$2:$D$532,$P464)="Census",INDEX(All!$X$2:$X$532,$P464),""))</f>
        <v/>
      </c>
      <c r="N464" t="str">
        <f>IF(OR(INDEX(All!$D$2:$D$532,$P464)="Local",INDEX(All!$D$2:$D$532,$P464)="Local / LUPC"),INDEX(All!$N$2:$N$532,$P464),"")</f>
        <v/>
      </c>
      <c r="O464">
        <f>INDEX(All!$V$2:$V$532,$P464)</f>
        <v>0</v>
      </c>
      <c r="P464">
        <f>MATCH($A464&amp;"|"&amp;$B464,INDEX(All!$A$2:$A$532&amp;"|"&amp;All!$B$2:$B$532,0),0)</f>
        <v>361</v>
      </c>
    </row>
    <row r="465" spans="1:16" x14ac:dyDescent="0.2">
      <c r="A465" t="s">
        <v>72</v>
      </c>
      <c r="B465" t="s">
        <v>74</v>
      </c>
      <c r="C465">
        <f>INDEX(All!$C$2:$C$532,$P465)</f>
        <v>0</v>
      </c>
      <c r="D465" t="str">
        <f>INDEX(All!$D$2:$D$532,$P465)</f>
        <v>Census</v>
      </c>
      <c r="E465" t="str">
        <f>INDEX(All!$E$2:$E$532,$P465)</f>
        <v>No</v>
      </c>
      <c r="F465" s="5">
        <f>INDEX(All!$F$2:$F$532,$P465)</f>
        <v>1154</v>
      </c>
      <c r="G465">
        <f>INDEX(All!$G$2:$G$532,$P465)</f>
        <v>1155</v>
      </c>
      <c r="H465" t="str">
        <f>IF(OR(INDEX(All!$D$2:$D$532,$P465)="Local",INDEX(All!$D$2:$D$532,$P465)="Local / LUPC"),INDEX(All!$H$2:$H$532,$P465),"")</f>
        <v/>
      </c>
      <c r="I465">
        <f>IF(OR(INDEX(All!$D$2:$D$532,$P465)="Local",INDEX(All!$D$2:$D$532,$P465)="Local / LUPC"),INDEX(All!$I$2:$I$532,$P465),IF(INDEX(All!$D$2:$D$532,$P465)="Census",INDEX(All!$Y$2:$Y$532,$P465),""))</f>
        <v>9</v>
      </c>
      <c r="J465">
        <f>IF(OR(INDEX(All!$D$2:$D$532,$P465)="Local",INDEX(All!$D$2:$D$532,$P465)="Local / LUPC"),INDEX(All!$J$2:$J$532,$P465),IF(INDEX(All!$D$2:$D$532,$P465)="Census",INDEX(All!$AA$2:$AA$532,$P465),""))</f>
        <v>0</v>
      </c>
      <c r="K465">
        <f>IF(OR(INDEX(All!$D$2:$D$532,$P465)="Local",INDEX(All!$D$2:$D$532,$P465)="Local / LUPC"),INDEX(All!$K$2:$K$532,$P465),IF(INDEX(All!$D$2:$D$532,$P465)="Census",INDEX(All!$AB$2:$AB$532,$P465),""))</f>
        <v>0</v>
      </c>
      <c r="L465">
        <f>IF(OR(INDEX(All!$D$2:$D$532,$P465)="Local",INDEX(All!$D$2:$D$532,$P465)="Local / LUPC"),INDEX(All!$L$2:$L$532,$P465),IF(INDEX(All!$D$2:$D$532,$P465)="Census",INDEX(All!$AC$2:$AC$532,$P465),""))</f>
        <v>0</v>
      </c>
      <c r="M465">
        <f>IF(OR(INDEX(All!$D$2:$D$532,$P465)="Local",INDEX(All!$D$2:$D$532,$P465)="Local / LUPC"),INDEX(All!$M$2:$M$532,$P465),IF(INDEX(All!$D$2:$D$532,$P465)="Census",INDEX(All!$X$2:$X$532,$P465),""))</f>
        <v>9</v>
      </c>
      <c r="N465" t="str">
        <f>IF(OR(INDEX(All!$D$2:$D$532,$P465)="Local",INDEX(All!$D$2:$D$532,$P465)="Local / LUPC"),INDEX(All!$N$2:$N$532,$P465),"")</f>
        <v/>
      </c>
      <c r="O465">
        <f>INDEX(All!$V$2:$V$532,$P465)</f>
        <v>0</v>
      </c>
      <c r="P465">
        <f>MATCH($A465&amp;"|"&amp;$B465,INDEX(All!$A$2:$A$532&amp;"|"&amp;All!$B$2:$B$532,0),0)</f>
        <v>362</v>
      </c>
    </row>
    <row r="466" spans="1:16" x14ac:dyDescent="0.2">
      <c r="A466" t="s">
        <v>443</v>
      </c>
      <c r="B466" t="s">
        <v>68</v>
      </c>
      <c r="C466">
        <f>INDEX(All!$C$2:$C$532,$P466)</f>
        <v>0</v>
      </c>
      <c r="D466" t="str">
        <f>INDEX(All!$D$2:$D$532,$P466)</f>
        <v>Census</v>
      </c>
      <c r="E466" t="str">
        <f>INDEX(All!$E$2:$E$532,$P466)</f>
        <v>No</v>
      </c>
      <c r="F466" s="5">
        <f>INDEX(All!$F$2:$F$532,$P466)</f>
        <v>326</v>
      </c>
      <c r="G466">
        <f>INDEX(All!$G$2:$G$532,$P466)</f>
        <v>381</v>
      </c>
      <c r="H466" t="str">
        <f>IF(OR(INDEX(All!$D$2:$D$532,$P466)="Local",INDEX(All!$D$2:$D$532,$P466)="Local / LUPC"),INDEX(All!$H$2:$H$532,$P466),"")</f>
        <v/>
      </c>
      <c r="I466">
        <f>IF(OR(INDEX(All!$D$2:$D$532,$P466)="Local",INDEX(All!$D$2:$D$532,$P466)="Local / LUPC"),INDEX(All!$I$2:$I$532,$P466),IF(INDEX(All!$D$2:$D$532,$P466)="Census",INDEX(All!$Y$2:$Y$532,$P466),""))</f>
        <v>2</v>
      </c>
      <c r="J466">
        <f>IF(OR(INDEX(All!$D$2:$D$532,$P466)="Local",INDEX(All!$D$2:$D$532,$P466)="Local / LUPC"),INDEX(All!$J$2:$J$532,$P466),IF(INDEX(All!$D$2:$D$532,$P466)="Census",INDEX(All!$AA$2:$AA$532,$P466),""))</f>
        <v>0</v>
      </c>
      <c r="K466">
        <f>IF(OR(INDEX(All!$D$2:$D$532,$P466)="Local",INDEX(All!$D$2:$D$532,$P466)="Local / LUPC"),INDEX(All!$K$2:$K$532,$P466),IF(INDEX(All!$D$2:$D$532,$P466)="Census",INDEX(All!$AB$2:$AB$532,$P466),""))</f>
        <v>0</v>
      </c>
      <c r="L466">
        <f>IF(OR(INDEX(All!$D$2:$D$532,$P466)="Local",INDEX(All!$D$2:$D$532,$P466)="Local / LUPC"),INDEX(All!$L$2:$L$532,$P466),IF(INDEX(All!$D$2:$D$532,$P466)="Census",INDEX(All!$AC$2:$AC$532,$P466),""))</f>
        <v>0</v>
      </c>
      <c r="M466">
        <f>IF(OR(INDEX(All!$D$2:$D$532,$P466)="Local",INDEX(All!$D$2:$D$532,$P466)="Local / LUPC"),INDEX(All!$M$2:$M$532,$P466),IF(INDEX(All!$D$2:$D$532,$P466)="Census",INDEX(All!$X$2:$X$532,$P466),""))</f>
        <v>2</v>
      </c>
      <c r="N466" t="str">
        <f>IF(OR(INDEX(All!$D$2:$D$532,$P466)="Local",INDEX(All!$D$2:$D$532,$P466)="Local / LUPC"),INDEX(All!$N$2:$N$532,$P466),"")</f>
        <v/>
      </c>
      <c r="O466">
        <f>INDEX(All!$V$2:$V$532,$P466)</f>
        <v>0</v>
      </c>
      <c r="P466">
        <f>MATCH($A466&amp;"|"&amp;$B466,INDEX(All!$A$2:$A$532&amp;"|"&amp;All!$B$2:$B$532,0),0)</f>
        <v>365</v>
      </c>
    </row>
    <row r="467" spans="1:16" x14ac:dyDescent="0.2">
      <c r="A467" t="s">
        <v>445</v>
      </c>
      <c r="B467" t="s">
        <v>62</v>
      </c>
      <c r="C467">
        <f>INDEX(All!$C$2:$C$532,$P467)</f>
        <v>0</v>
      </c>
      <c r="D467" t="str">
        <f>INDEX(All!$D$2:$D$532,$P467)</f>
        <v>Census</v>
      </c>
      <c r="E467" t="str">
        <f>INDEX(All!$E$2:$E$532,$P467)</f>
        <v>No</v>
      </c>
      <c r="F467" s="5">
        <f>INDEX(All!$F$2:$F$532,$P467)</f>
        <v>744</v>
      </c>
      <c r="G467">
        <f>INDEX(All!$G$2:$G$532,$P467)</f>
        <v>796</v>
      </c>
      <c r="H467" t="str">
        <f>IF(OR(INDEX(All!$D$2:$D$532,$P467)="Local",INDEX(All!$D$2:$D$532,$P467)="Local / LUPC"),INDEX(All!$H$2:$H$532,$P467),"")</f>
        <v/>
      </c>
      <c r="I467">
        <f>IF(OR(INDEX(All!$D$2:$D$532,$P467)="Local",INDEX(All!$D$2:$D$532,$P467)="Local / LUPC"),INDEX(All!$I$2:$I$532,$P467),IF(INDEX(All!$D$2:$D$532,$P467)="Census",INDEX(All!$Y$2:$Y$532,$P467),""))</f>
        <v>7</v>
      </c>
      <c r="J467">
        <f>IF(OR(INDEX(All!$D$2:$D$532,$P467)="Local",INDEX(All!$D$2:$D$532,$P467)="Local / LUPC"),INDEX(All!$J$2:$J$532,$P467),IF(INDEX(All!$D$2:$D$532,$P467)="Census",INDEX(All!$AA$2:$AA$532,$P467),""))</f>
        <v>0</v>
      </c>
      <c r="K467">
        <f>IF(OR(INDEX(All!$D$2:$D$532,$P467)="Local",INDEX(All!$D$2:$D$532,$P467)="Local / LUPC"),INDEX(All!$K$2:$K$532,$P467),IF(INDEX(All!$D$2:$D$532,$P467)="Census",INDEX(All!$AB$2:$AB$532,$P467),""))</f>
        <v>0</v>
      </c>
      <c r="L467">
        <f>IF(OR(INDEX(All!$D$2:$D$532,$P467)="Local",INDEX(All!$D$2:$D$532,$P467)="Local / LUPC"),INDEX(All!$L$2:$L$532,$P467),IF(INDEX(All!$D$2:$D$532,$P467)="Census",INDEX(All!$AC$2:$AC$532,$P467),""))</f>
        <v>0</v>
      </c>
      <c r="M467">
        <f>IF(OR(INDEX(All!$D$2:$D$532,$P467)="Local",INDEX(All!$D$2:$D$532,$P467)="Local / LUPC"),INDEX(All!$M$2:$M$532,$P467),IF(INDEX(All!$D$2:$D$532,$P467)="Census",INDEX(All!$X$2:$X$532,$P467),""))</f>
        <v>7</v>
      </c>
      <c r="N467" t="str">
        <f>IF(OR(INDEX(All!$D$2:$D$532,$P467)="Local",INDEX(All!$D$2:$D$532,$P467)="Local / LUPC"),INDEX(All!$N$2:$N$532,$P467),"")</f>
        <v/>
      </c>
      <c r="O467">
        <f>INDEX(All!$V$2:$V$532,$P467)</f>
        <v>0</v>
      </c>
      <c r="P467">
        <f>MATCH($A467&amp;"|"&amp;$B467,INDEX(All!$A$2:$A$532&amp;"|"&amp;All!$B$2:$B$532,0),0)</f>
        <v>367</v>
      </c>
    </row>
    <row r="468" spans="1:16" x14ac:dyDescent="0.2">
      <c r="A468" t="s">
        <v>446</v>
      </c>
      <c r="B468" t="s">
        <v>77</v>
      </c>
      <c r="C468">
        <f>INDEX(All!$C$2:$C$532,$P468)</f>
        <v>0</v>
      </c>
      <c r="D468" t="str">
        <f>INDEX(All!$D$2:$D$532,$P468)</f>
        <v>Census</v>
      </c>
      <c r="E468" t="str">
        <f>INDEX(All!$E$2:$E$532,$P468)</f>
        <v>No</v>
      </c>
      <c r="F468" s="5">
        <f>INDEX(All!$F$2:$F$532,$P468)</f>
        <v>1501</v>
      </c>
      <c r="G468">
        <f>INDEX(All!$G$2:$G$532,$P468)</f>
        <v>1502</v>
      </c>
      <c r="H468" t="str">
        <f>IF(OR(INDEX(All!$D$2:$D$532,$P468)="Local",INDEX(All!$D$2:$D$532,$P468)="Local / LUPC"),INDEX(All!$H$2:$H$532,$P468),"")</f>
        <v/>
      </c>
      <c r="I468">
        <f>IF(OR(INDEX(All!$D$2:$D$532,$P468)="Local",INDEX(All!$D$2:$D$532,$P468)="Local / LUPC"),INDEX(All!$I$2:$I$532,$P468),IF(INDEX(All!$D$2:$D$532,$P468)="Census",INDEX(All!$Y$2:$Y$532,$P468),""))</f>
        <v>4</v>
      </c>
      <c r="J468">
        <f>IF(OR(INDEX(All!$D$2:$D$532,$P468)="Local",INDEX(All!$D$2:$D$532,$P468)="Local / LUPC"),INDEX(All!$J$2:$J$532,$P468),IF(INDEX(All!$D$2:$D$532,$P468)="Census",INDEX(All!$AA$2:$AA$532,$P468),""))</f>
        <v>0</v>
      </c>
      <c r="K468">
        <f>IF(OR(INDEX(All!$D$2:$D$532,$P468)="Local",INDEX(All!$D$2:$D$532,$P468)="Local / LUPC"),INDEX(All!$K$2:$K$532,$P468),IF(INDEX(All!$D$2:$D$532,$P468)="Census",INDEX(All!$AB$2:$AB$532,$P468),""))</f>
        <v>0</v>
      </c>
      <c r="L468">
        <f>IF(OR(INDEX(All!$D$2:$D$532,$P468)="Local",INDEX(All!$D$2:$D$532,$P468)="Local / LUPC"),INDEX(All!$L$2:$L$532,$P468),IF(INDEX(All!$D$2:$D$532,$P468)="Census",INDEX(All!$AC$2:$AC$532,$P468),""))</f>
        <v>0</v>
      </c>
      <c r="M468">
        <f>IF(OR(INDEX(All!$D$2:$D$532,$P468)="Local",INDEX(All!$D$2:$D$532,$P468)="Local / LUPC"),INDEX(All!$M$2:$M$532,$P468),IF(INDEX(All!$D$2:$D$532,$P468)="Census",INDEX(All!$X$2:$X$532,$P468),""))</f>
        <v>4</v>
      </c>
      <c r="N468" t="str">
        <f>IF(OR(INDEX(All!$D$2:$D$532,$P468)="Local",INDEX(All!$D$2:$D$532,$P468)="Local / LUPC"),INDEX(All!$N$2:$N$532,$P468),"")</f>
        <v/>
      </c>
      <c r="O468">
        <f>INDEX(All!$V$2:$V$532,$P468)</f>
        <v>0</v>
      </c>
      <c r="P468">
        <f>MATCH($A468&amp;"|"&amp;$B468,INDEX(All!$A$2:$A$532&amp;"|"&amp;All!$B$2:$B$532,0),0)</f>
        <v>368</v>
      </c>
    </row>
    <row r="469" spans="1:16" x14ac:dyDescent="0.2">
      <c r="A469" t="s">
        <v>447</v>
      </c>
      <c r="B469" t="s">
        <v>100</v>
      </c>
      <c r="C469">
        <f>INDEX(All!$C$2:$C$532,$P469)</f>
        <v>0</v>
      </c>
      <c r="D469" t="str">
        <f>INDEX(All!$D$2:$D$532,$P469)</f>
        <v>Census</v>
      </c>
      <c r="E469" t="str">
        <f>INDEX(All!$E$2:$E$532,$P469)</f>
        <v>No</v>
      </c>
      <c r="F469" s="5">
        <f>INDEX(All!$F$2:$F$532,$P469)</f>
        <v>1094</v>
      </c>
      <c r="G469">
        <f>INDEX(All!$G$2:$G$532,$P469)</f>
        <v>938</v>
      </c>
      <c r="H469" t="str">
        <f>IF(OR(INDEX(All!$D$2:$D$532,$P469)="Local",INDEX(All!$D$2:$D$532,$P469)="Local / LUPC"),INDEX(All!$H$2:$H$532,$P469),"")</f>
        <v/>
      </c>
      <c r="I469">
        <f>IF(OR(INDEX(All!$D$2:$D$532,$P469)="Local",INDEX(All!$D$2:$D$532,$P469)="Local / LUPC"),INDEX(All!$I$2:$I$532,$P469),IF(INDEX(All!$D$2:$D$532,$P469)="Census",INDEX(All!$Y$2:$Y$532,$P469),""))</f>
        <v>9</v>
      </c>
      <c r="J469">
        <f>IF(OR(INDEX(All!$D$2:$D$532,$P469)="Local",INDEX(All!$D$2:$D$532,$P469)="Local / LUPC"),INDEX(All!$J$2:$J$532,$P469),IF(INDEX(All!$D$2:$D$532,$P469)="Census",INDEX(All!$AA$2:$AA$532,$P469),""))</f>
        <v>0</v>
      </c>
      <c r="K469">
        <f>IF(OR(INDEX(All!$D$2:$D$532,$P469)="Local",INDEX(All!$D$2:$D$532,$P469)="Local / LUPC"),INDEX(All!$K$2:$K$532,$P469),IF(INDEX(All!$D$2:$D$532,$P469)="Census",INDEX(All!$AB$2:$AB$532,$P469),""))</f>
        <v>0</v>
      </c>
      <c r="L469">
        <f>IF(OR(INDEX(All!$D$2:$D$532,$P469)="Local",INDEX(All!$D$2:$D$532,$P469)="Local / LUPC"),INDEX(All!$L$2:$L$532,$P469),IF(INDEX(All!$D$2:$D$532,$P469)="Census",INDEX(All!$AC$2:$AC$532,$P469),""))</f>
        <v>0</v>
      </c>
      <c r="M469">
        <f>IF(OR(INDEX(All!$D$2:$D$532,$P469)="Local",INDEX(All!$D$2:$D$532,$P469)="Local / LUPC"),INDEX(All!$M$2:$M$532,$P469),IF(INDEX(All!$D$2:$D$532,$P469)="Census",INDEX(All!$X$2:$X$532,$P469),""))</f>
        <v>9</v>
      </c>
      <c r="N469" t="str">
        <f>IF(OR(INDEX(All!$D$2:$D$532,$P469)="Local",INDEX(All!$D$2:$D$532,$P469)="Local / LUPC"),INDEX(All!$N$2:$N$532,$P469),"")</f>
        <v/>
      </c>
      <c r="O469">
        <f>INDEX(All!$V$2:$V$532,$P469)</f>
        <v>0</v>
      </c>
      <c r="P469">
        <f>MATCH($A469&amp;"|"&amp;$B469,INDEX(All!$A$2:$A$532&amp;"|"&amp;All!$B$2:$B$532,0),0)</f>
        <v>369</v>
      </c>
    </row>
    <row r="470" spans="1:16" x14ac:dyDescent="0.2">
      <c r="A470" t="s">
        <v>449</v>
      </c>
      <c r="B470" t="s">
        <v>79</v>
      </c>
      <c r="C470">
        <f>INDEX(All!$C$2:$C$532,$P470)</f>
        <v>0</v>
      </c>
      <c r="D470" t="str">
        <f>INDEX(All!$D$2:$D$532,$P470)</f>
        <v>Census</v>
      </c>
      <c r="E470" t="str">
        <f>INDEX(All!$E$2:$E$532,$P470)</f>
        <v>No</v>
      </c>
      <c r="F470" s="5">
        <f>INDEX(All!$F$2:$F$532,$P470)</f>
        <v>3930</v>
      </c>
      <c r="G470">
        <f>INDEX(All!$G$2:$G$532,$P470)</f>
        <v>3942</v>
      </c>
      <c r="H470" t="str">
        <f>IF(OR(INDEX(All!$D$2:$D$532,$P470)="Local",INDEX(All!$D$2:$D$532,$P470)="Local / LUPC"),INDEX(All!$H$2:$H$532,$P470),"")</f>
        <v/>
      </c>
      <c r="I470">
        <f>IF(OR(INDEX(All!$D$2:$D$532,$P470)="Local",INDEX(All!$D$2:$D$532,$P470)="Local / LUPC"),INDEX(All!$I$2:$I$532,$P470),IF(INDEX(All!$D$2:$D$532,$P470)="Census",INDEX(All!$Y$2:$Y$532,$P470),""))</f>
        <v>0</v>
      </c>
      <c r="J470">
        <f>IF(OR(INDEX(All!$D$2:$D$532,$P470)="Local",INDEX(All!$D$2:$D$532,$P470)="Local / LUPC"),INDEX(All!$J$2:$J$532,$P470),IF(INDEX(All!$D$2:$D$532,$P470)="Census",INDEX(All!$AA$2:$AA$532,$P470),""))</f>
        <v>2</v>
      </c>
      <c r="K470">
        <f>IF(OR(INDEX(All!$D$2:$D$532,$P470)="Local",INDEX(All!$D$2:$D$532,$P470)="Local / LUPC"),INDEX(All!$K$2:$K$532,$P470),IF(INDEX(All!$D$2:$D$532,$P470)="Census",INDEX(All!$AB$2:$AB$532,$P470),""))</f>
        <v>3</v>
      </c>
      <c r="L470">
        <f>IF(OR(INDEX(All!$D$2:$D$532,$P470)="Local",INDEX(All!$D$2:$D$532,$P470)="Local / LUPC"),INDEX(All!$L$2:$L$532,$P470),IF(INDEX(All!$D$2:$D$532,$P470)="Census",INDEX(All!$AC$2:$AC$532,$P470),""))</f>
        <v>0</v>
      </c>
      <c r="M470">
        <f>IF(OR(INDEX(All!$D$2:$D$532,$P470)="Local",INDEX(All!$D$2:$D$532,$P470)="Local / LUPC"),INDEX(All!$M$2:$M$532,$P470),IF(INDEX(All!$D$2:$D$532,$P470)="Census",INDEX(All!$X$2:$X$532,$P470),""))</f>
        <v>5</v>
      </c>
      <c r="N470" t="str">
        <f>IF(OR(INDEX(All!$D$2:$D$532,$P470)="Local",INDEX(All!$D$2:$D$532,$P470)="Local / LUPC"),INDEX(All!$N$2:$N$532,$P470),"")</f>
        <v/>
      </c>
      <c r="O470">
        <f>INDEX(All!$V$2:$V$532,$P470)</f>
        <v>0</v>
      </c>
      <c r="P470">
        <f>MATCH($A470&amp;"|"&amp;$B470,INDEX(All!$A$2:$A$532&amp;"|"&amp;All!$B$2:$B$532,0),0)</f>
        <v>371</v>
      </c>
    </row>
    <row r="471" spans="1:16" x14ac:dyDescent="0.2">
      <c r="A471" t="s">
        <v>450</v>
      </c>
      <c r="B471" t="s">
        <v>64</v>
      </c>
      <c r="C471">
        <f>INDEX(All!$C$2:$C$532,$P471)</f>
        <v>0</v>
      </c>
      <c r="D471" t="str">
        <f>INDEX(All!$D$2:$D$532,$P471)</f>
        <v>Census</v>
      </c>
      <c r="E471" t="str">
        <f>INDEX(All!$E$2:$E$532,$P471)</f>
        <v>No</v>
      </c>
      <c r="F471" s="5">
        <f>INDEX(All!$F$2:$F$532,$P471)</f>
        <v>3093</v>
      </c>
      <c r="G471">
        <f>INDEX(All!$G$2:$G$532,$P471)</f>
        <v>3321</v>
      </c>
      <c r="H471" t="str">
        <f>IF(OR(INDEX(All!$D$2:$D$532,$P471)="Local",INDEX(All!$D$2:$D$532,$P471)="Local / LUPC"),INDEX(All!$H$2:$H$532,$P471),"")</f>
        <v/>
      </c>
      <c r="I471">
        <f>IF(OR(INDEX(All!$D$2:$D$532,$P471)="Local",INDEX(All!$D$2:$D$532,$P471)="Local / LUPC"),INDEX(All!$I$2:$I$532,$P471),IF(INDEX(All!$D$2:$D$532,$P471)="Census",INDEX(All!$Y$2:$Y$532,$P471),""))</f>
        <v>24</v>
      </c>
      <c r="J471">
        <f>IF(OR(INDEX(All!$D$2:$D$532,$P471)="Local",INDEX(All!$D$2:$D$532,$P471)="Local / LUPC"),INDEX(All!$J$2:$J$532,$P471),IF(INDEX(All!$D$2:$D$532,$P471)="Census",INDEX(All!$AA$2:$AA$532,$P471),""))</f>
        <v>2</v>
      </c>
      <c r="K471">
        <f>IF(OR(INDEX(All!$D$2:$D$532,$P471)="Local",INDEX(All!$D$2:$D$532,$P471)="Local / LUPC"),INDEX(All!$K$2:$K$532,$P471),IF(INDEX(All!$D$2:$D$532,$P471)="Census",INDEX(All!$AB$2:$AB$532,$P471),""))</f>
        <v>0</v>
      </c>
      <c r="L471">
        <f>IF(OR(INDEX(All!$D$2:$D$532,$P471)="Local",INDEX(All!$D$2:$D$532,$P471)="Local / LUPC"),INDEX(All!$L$2:$L$532,$P471),IF(INDEX(All!$D$2:$D$532,$P471)="Census",INDEX(All!$AC$2:$AC$532,$P471),""))</f>
        <v>0</v>
      </c>
      <c r="M471">
        <f>IF(OR(INDEX(All!$D$2:$D$532,$P471)="Local",INDEX(All!$D$2:$D$532,$P471)="Local / LUPC"),INDEX(All!$M$2:$M$532,$P471),IF(INDEX(All!$D$2:$D$532,$P471)="Census",INDEX(All!$X$2:$X$532,$P471),""))</f>
        <v>26</v>
      </c>
      <c r="N471" t="str">
        <f>IF(OR(INDEX(All!$D$2:$D$532,$P471)="Local",INDEX(All!$D$2:$D$532,$P471)="Local / LUPC"),INDEX(All!$N$2:$N$532,$P471),"")</f>
        <v/>
      </c>
      <c r="O471">
        <f>INDEX(All!$V$2:$V$532,$P471)</f>
        <v>0</v>
      </c>
      <c r="P471">
        <f>MATCH($A471&amp;"|"&amp;$B471,INDEX(All!$A$2:$A$532&amp;"|"&amp;All!$B$2:$B$532,0),0)</f>
        <v>372</v>
      </c>
    </row>
    <row r="472" spans="1:16" x14ac:dyDescent="0.2">
      <c r="A472" t="s">
        <v>452</v>
      </c>
      <c r="B472" t="s">
        <v>72</v>
      </c>
      <c r="C472">
        <f>INDEX(All!$C$2:$C$532,$P472)</f>
        <v>0</v>
      </c>
      <c r="D472" t="str">
        <f>INDEX(All!$D$2:$D$532,$P472)</f>
        <v>Census</v>
      </c>
      <c r="E472" t="str">
        <f>INDEX(All!$E$2:$E$532,$P472)</f>
        <v>No</v>
      </c>
      <c r="F472" s="5">
        <f>INDEX(All!$F$2:$F$532,$P472)</f>
        <v>1319</v>
      </c>
      <c r="G472">
        <f>INDEX(All!$G$2:$G$532,$P472)</f>
        <v>1332</v>
      </c>
      <c r="H472" t="str">
        <f>IF(OR(INDEX(All!$D$2:$D$532,$P472)="Local",INDEX(All!$D$2:$D$532,$P472)="Local / LUPC"),INDEX(All!$H$2:$H$532,$P472),"")</f>
        <v/>
      </c>
      <c r="I472">
        <f>IF(OR(INDEX(All!$D$2:$D$532,$P472)="Local",INDEX(All!$D$2:$D$532,$P472)="Local / LUPC"),INDEX(All!$I$2:$I$532,$P472),IF(INDEX(All!$D$2:$D$532,$P472)="Census",INDEX(All!$Y$2:$Y$532,$P472),""))</f>
        <v>2</v>
      </c>
      <c r="J472">
        <f>IF(OR(INDEX(All!$D$2:$D$532,$P472)="Local",INDEX(All!$D$2:$D$532,$P472)="Local / LUPC"),INDEX(All!$J$2:$J$532,$P472),IF(INDEX(All!$D$2:$D$532,$P472)="Census",INDEX(All!$AA$2:$AA$532,$P472),""))</f>
        <v>0</v>
      </c>
      <c r="K472">
        <f>IF(OR(INDEX(All!$D$2:$D$532,$P472)="Local",INDEX(All!$D$2:$D$532,$P472)="Local / LUPC"),INDEX(All!$K$2:$K$532,$P472),IF(INDEX(All!$D$2:$D$532,$P472)="Census",INDEX(All!$AB$2:$AB$532,$P472),""))</f>
        <v>0</v>
      </c>
      <c r="L472">
        <f>IF(OR(INDEX(All!$D$2:$D$532,$P472)="Local",INDEX(All!$D$2:$D$532,$P472)="Local / LUPC"),INDEX(All!$L$2:$L$532,$P472),IF(INDEX(All!$D$2:$D$532,$P472)="Census",INDEX(All!$AC$2:$AC$532,$P472),""))</f>
        <v>0</v>
      </c>
      <c r="M472">
        <f>IF(OR(INDEX(All!$D$2:$D$532,$P472)="Local",INDEX(All!$D$2:$D$532,$P472)="Local / LUPC"),INDEX(All!$M$2:$M$532,$P472),IF(INDEX(All!$D$2:$D$532,$P472)="Census",INDEX(All!$X$2:$X$532,$P472),""))</f>
        <v>2</v>
      </c>
      <c r="N472" t="str">
        <f>IF(OR(INDEX(All!$D$2:$D$532,$P472)="Local",INDEX(All!$D$2:$D$532,$P472)="Local / LUPC"),INDEX(All!$N$2:$N$532,$P472),"")</f>
        <v/>
      </c>
      <c r="O472">
        <f>INDEX(All!$V$2:$V$532,$P472)</f>
        <v>0</v>
      </c>
      <c r="P472">
        <f>MATCH($A472&amp;"|"&amp;$B472,INDEX(All!$A$2:$A$532&amp;"|"&amp;All!$B$2:$B$532,0),0)</f>
        <v>374</v>
      </c>
    </row>
    <row r="473" spans="1:16" x14ac:dyDescent="0.2">
      <c r="A473" t="s">
        <v>454</v>
      </c>
      <c r="B473" t="s">
        <v>68</v>
      </c>
      <c r="C473">
        <f>INDEX(All!$C$2:$C$532,$P473)</f>
        <v>0</v>
      </c>
      <c r="D473" t="str">
        <f>INDEX(All!$D$2:$D$532,$P473)</f>
        <v>Census</v>
      </c>
      <c r="E473" t="str">
        <f>INDEX(All!$E$2:$E$532,$P473)</f>
        <v>No</v>
      </c>
      <c r="F473" s="5">
        <f>INDEX(All!$F$2:$F$532,$P473)</f>
        <v>374</v>
      </c>
      <c r="G473">
        <f>INDEX(All!$G$2:$G$532,$P473)</f>
        <v>363</v>
      </c>
      <c r="H473" t="str">
        <f>IF(OR(INDEX(All!$D$2:$D$532,$P473)="Local",INDEX(All!$D$2:$D$532,$P473)="Local / LUPC"),INDEX(All!$H$2:$H$532,$P473),"")</f>
        <v/>
      </c>
      <c r="I473">
        <f>IF(OR(INDEX(All!$D$2:$D$532,$P473)="Local",INDEX(All!$D$2:$D$532,$P473)="Local / LUPC"),INDEX(All!$I$2:$I$532,$P473),IF(INDEX(All!$D$2:$D$532,$P473)="Census",INDEX(All!$Y$2:$Y$532,$P473),""))</f>
        <v>0</v>
      </c>
      <c r="J473">
        <f>IF(OR(INDEX(All!$D$2:$D$532,$P473)="Local",INDEX(All!$D$2:$D$532,$P473)="Local / LUPC"),INDEX(All!$J$2:$J$532,$P473),IF(INDEX(All!$D$2:$D$532,$P473)="Census",INDEX(All!$AA$2:$AA$532,$P473),""))</f>
        <v>0</v>
      </c>
      <c r="K473">
        <f>IF(OR(INDEX(All!$D$2:$D$532,$P473)="Local",INDEX(All!$D$2:$D$532,$P473)="Local / LUPC"),INDEX(All!$K$2:$K$532,$P473),IF(INDEX(All!$D$2:$D$532,$P473)="Census",INDEX(All!$AB$2:$AB$532,$P473),""))</f>
        <v>0</v>
      </c>
      <c r="L473">
        <f>IF(OR(INDEX(All!$D$2:$D$532,$P473)="Local",INDEX(All!$D$2:$D$532,$P473)="Local / LUPC"),INDEX(All!$L$2:$L$532,$P473),IF(INDEX(All!$D$2:$D$532,$P473)="Census",INDEX(All!$AC$2:$AC$532,$P473),""))</f>
        <v>0</v>
      </c>
      <c r="M473">
        <f>IF(OR(INDEX(All!$D$2:$D$532,$P473)="Local",INDEX(All!$D$2:$D$532,$P473)="Local / LUPC"),INDEX(All!$M$2:$M$532,$P473),IF(INDEX(All!$D$2:$D$532,$P473)="Census",INDEX(All!$X$2:$X$532,$P473),""))</f>
        <v>0</v>
      </c>
      <c r="N473" t="str">
        <f>IF(OR(INDEX(All!$D$2:$D$532,$P473)="Local",INDEX(All!$D$2:$D$532,$P473)="Local / LUPC"),INDEX(All!$N$2:$N$532,$P473),"")</f>
        <v/>
      </c>
      <c r="O473">
        <f>INDEX(All!$V$2:$V$532,$P473)</f>
        <v>0</v>
      </c>
      <c r="P473">
        <f>MATCH($A473&amp;"|"&amp;$B473,INDEX(All!$A$2:$A$532&amp;"|"&amp;All!$B$2:$B$532,0),0)</f>
        <v>376</v>
      </c>
    </row>
    <row r="474" spans="1:16" x14ac:dyDescent="0.2">
      <c r="A474" t="s">
        <v>455</v>
      </c>
      <c r="B474" t="s">
        <v>77</v>
      </c>
      <c r="C474">
        <f>INDEX(All!$C$2:$C$532,$P474)</f>
        <v>0</v>
      </c>
      <c r="D474" t="str">
        <f>INDEX(All!$D$2:$D$532,$P474)</f>
        <v>Census</v>
      </c>
      <c r="E474" t="str">
        <f>INDEX(All!$E$2:$E$532,$P474)</f>
        <v>No</v>
      </c>
      <c r="F474" s="5">
        <f>INDEX(All!$F$2:$F$532,$P474)</f>
        <v>1746</v>
      </c>
      <c r="G474">
        <f>INDEX(All!$G$2:$G$532,$P474)</f>
        <v>1650</v>
      </c>
      <c r="H474" t="str">
        <f>IF(OR(INDEX(All!$D$2:$D$532,$P474)="Local",INDEX(All!$D$2:$D$532,$P474)="Local / LUPC"),INDEX(All!$H$2:$H$532,$P474),"")</f>
        <v/>
      </c>
      <c r="I474">
        <f>IF(OR(INDEX(All!$D$2:$D$532,$P474)="Local",INDEX(All!$D$2:$D$532,$P474)="Local / LUPC"),INDEX(All!$I$2:$I$532,$P474),IF(INDEX(All!$D$2:$D$532,$P474)="Census",INDEX(All!$Y$2:$Y$532,$P474),""))</f>
        <v>4</v>
      </c>
      <c r="J474">
        <f>IF(OR(INDEX(All!$D$2:$D$532,$P474)="Local",INDEX(All!$D$2:$D$532,$P474)="Local / LUPC"),INDEX(All!$J$2:$J$532,$P474),IF(INDEX(All!$D$2:$D$532,$P474)="Census",INDEX(All!$AA$2:$AA$532,$P474),""))</f>
        <v>0</v>
      </c>
      <c r="K474">
        <f>IF(OR(INDEX(All!$D$2:$D$532,$P474)="Local",INDEX(All!$D$2:$D$532,$P474)="Local / LUPC"),INDEX(All!$K$2:$K$532,$P474),IF(INDEX(All!$D$2:$D$532,$P474)="Census",INDEX(All!$AB$2:$AB$532,$P474),""))</f>
        <v>0</v>
      </c>
      <c r="L474">
        <f>IF(OR(INDEX(All!$D$2:$D$532,$P474)="Local",INDEX(All!$D$2:$D$532,$P474)="Local / LUPC"),INDEX(All!$L$2:$L$532,$P474),IF(INDEX(All!$D$2:$D$532,$P474)="Census",INDEX(All!$AC$2:$AC$532,$P474),""))</f>
        <v>0</v>
      </c>
      <c r="M474">
        <f>IF(OR(INDEX(All!$D$2:$D$532,$P474)="Local",INDEX(All!$D$2:$D$532,$P474)="Local / LUPC"),INDEX(All!$M$2:$M$532,$P474),IF(INDEX(All!$D$2:$D$532,$P474)="Census",INDEX(All!$X$2:$X$532,$P474),""))</f>
        <v>4</v>
      </c>
      <c r="N474" t="str">
        <f>IF(OR(INDEX(All!$D$2:$D$532,$P474)="Local",INDEX(All!$D$2:$D$532,$P474)="Local / LUPC"),INDEX(All!$N$2:$N$532,$P474),"")</f>
        <v/>
      </c>
      <c r="O474">
        <f>INDEX(All!$V$2:$V$532,$P474)</f>
        <v>0</v>
      </c>
      <c r="P474">
        <f>MATCH($A474&amp;"|"&amp;$B474,INDEX(All!$A$2:$A$532&amp;"|"&amp;All!$B$2:$B$532,0),0)</f>
        <v>377</v>
      </c>
    </row>
    <row r="475" spans="1:16" x14ac:dyDescent="0.2">
      <c r="A475" t="s">
        <v>462</v>
      </c>
      <c r="B475" t="s">
        <v>64</v>
      </c>
      <c r="C475">
        <f>INDEX(All!$C$2:$C$532,$P475)</f>
        <v>0</v>
      </c>
      <c r="D475" t="str">
        <f>INDEX(All!$D$2:$D$532,$P475)</f>
        <v>Census</v>
      </c>
      <c r="E475" t="str">
        <f>INDEX(All!$E$2:$E$532,$P475)</f>
        <v>No</v>
      </c>
      <c r="F475" s="5">
        <f>INDEX(All!$F$2:$F$532,$P475)</f>
        <v>1610</v>
      </c>
      <c r="G475">
        <f>INDEX(All!$G$2:$G$532,$P475)</f>
        <v>1778</v>
      </c>
      <c r="H475" t="str">
        <f>IF(OR(INDEX(All!$D$2:$D$532,$P475)="Local",INDEX(All!$D$2:$D$532,$P475)="Local / LUPC"),INDEX(All!$H$2:$H$532,$P475),"")</f>
        <v/>
      </c>
      <c r="I475">
        <f>IF(OR(INDEX(All!$D$2:$D$532,$P475)="Local",INDEX(All!$D$2:$D$532,$P475)="Local / LUPC"),INDEX(All!$I$2:$I$532,$P475),IF(INDEX(All!$D$2:$D$532,$P475)="Census",INDEX(All!$Y$2:$Y$532,$P475),""))</f>
        <v>7</v>
      </c>
      <c r="J475">
        <f>IF(OR(INDEX(All!$D$2:$D$532,$P475)="Local",INDEX(All!$D$2:$D$532,$P475)="Local / LUPC"),INDEX(All!$J$2:$J$532,$P475),IF(INDEX(All!$D$2:$D$532,$P475)="Census",INDEX(All!$AA$2:$AA$532,$P475),""))</f>
        <v>0</v>
      </c>
      <c r="K475">
        <f>IF(OR(INDEX(All!$D$2:$D$532,$P475)="Local",INDEX(All!$D$2:$D$532,$P475)="Local / LUPC"),INDEX(All!$K$2:$K$532,$P475),IF(INDEX(All!$D$2:$D$532,$P475)="Census",INDEX(All!$AB$2:$AB$532,$P475),""))</f>
        <v>0</v>
      </c>
      <c r="L475">
        <f>IF(OR(INDEX(All!$D$2:$D$532,$P475)="Local",INDEX(All!$D$2:$D$532,$P475)="Local / LUPC"),INDEX(All!$L$2:$L$532,$P475),IF(INDEX(All!$D$2:$D$532,$P475)="Census",INDEX(All!$AC$2:$AC$532,$P475),""))</f>
        <v>0</v>
      </c>
      <c r="M475">
        <f>IF(OR(INDEX(All!$D$2:$D$532,$P475)="Local",INDEX(All!$D$2:$D$532,$P475)="Local / LUPC"),INDEX(All!$M$2:$M$532,$P475),IF(INDEX(All!$D$2:$D$532,$P475)="Census",INDEX(All!$X$2:$X$532,$P475),""))</f>
        <v>7</v>
      </c>
      <c r="N475" t="str">
        <f>IF(OR(INDEX(All!$D$2:$D$532,$P475)="Local",INDEX(All!$D$2:$D$532,$P475)="Local / LUPC"),INDEX(All!$N$2:$N$532,$P475),"")</f>
        <v/>
      </c>
      <c r="O475">
        <f>INDEX(All!$V$2:$V$532,$P475)</f>
        <v>0</v>
      </c>
      <c r="P475">
        <f>MATCH($A475&amp;"|"&amp;$B475,INDEX(All!$A$2:$A$532&amp;"|"&amp;All!$B$2:$B$532,0),0)</f>
        <v>384</v>
      </c>
    </row>
    <row r="476" spans="1:16" x14ac:dyDescent="0.2">
      <c r="A476" t="s">
        <v>463</v>
      </c>
      <c r="B476" t="s">
        <v>100</v>
      </c>
      <c r="C476">
        <f>INDEX(All!$C$2:$C$532,$P476)</f>
        <v>0</v>
      </c>
      <c r="D476" t="str">
        <f>INDEX(All!$D$2:$D$532,$P476)</f>
        <v>Census</v>
      </c>
      <c r="E476" t="str">
        <f>INDEX(All!$E$2:$E$532,$P476)</f>
        <v>No</v>
      </c>
      <c r="F476" s="5">
        <f>INDEX(All!$F$2:$F$532,$P476)</f>
        <v>792</v>
      </c>
      <c r="G476">
        <f>INDEX(All!$G$2:$G$532,$P476)</f>
        <v>1319</v>
      </c>
      <c r="H476" t="str">
        <f>IF(OR(INDEX(All!$D$2:$D$532,$P476)="Local",INDEX(All!$D$2:$D$532,$P476)="Local / LUPC"),INDEX(All!$H$2:$H$532,$P476),"")</f>
        <v/>
      </c>
      <c r="I476">
        <f>IF(OR(INDEX(All!$D$2:$D$532,$P476)="Local",INDEX(All!$D$2:$D$532,$P476)="Local / LUPC"),INDEX(All!$I$2:$I$532,$P476),IF(INDEX(All!$D$2:$D$532,$P476)="Census",INDEX(All!$Y$2:$Y$532,$P476),""))</f>
        <v>44</v>
      </c>
      <c r="J476">
        <f>IF(OR(INDEX(All!$D$2:$D$532,$P476)="Local",INDEX(All!$D$2:$D$532,$P476)="Local / LUPC"),INDEX(All!$J$2:$J$532,$P476),IF(INDEX(All!$D$2:$D$532,$P476)="Census",INDEX(All!$AA$2:$AA$532,$P476),""))</f>
        <v>2</v>
      </c>
      <c r="K476">
        <f>IF(OR(INDEX(All!$D$2:$D$532,$P476)="Local",INDEX(All!$D$2:$D$532,$P476)="Local / LUPC"),INDEX(All!$K$2:$K$532,$P476),IF(INDEX(All!$D$2:$D$532,$P476)="Census",INDEX(All!$AB$2:$AB$532,$P476),""))</f>
        <v>0</v>
      </c>
      <c r="L476">
        <f>IF(OR(INDEX(All!$D$2:$D$532,$P476)="Local",INDEX(All!$D$2:$D$532,$P476)="Local / LUPC"),INDEX(All!$L$2:$L$532,$P476),IF(INDEX(All!$D$2:$D$532,$P476)="Census",INDEX(All!$AC$2:$AC$532,$P476),""))</f>
        <v>0</v>
      </c>
      <c r="M476">
        <f>IF(OR(INDEX(All!$D$2:$D$532,$P476)="Local",INDEX(All!$D$2:$D$532,$P476)="Local / LUPC"),INDEX(All!$M$2:$M$532,$P476),IF(INDEX(All!$D$2:$D$532,$P476)="Census",INDEX(All!$X$2:$X$532,$P476),""))</f>
        <v>46</v>
      </c>
      <c r="N476" t="str">
        <f>IF(OR(INDEX(All!$D$2:$D$532,$P476)="Local",INDEX(All!$D$2:$D$532,$P476)="Local / LUPC"),INDEX(All!$N$2:$N$532,$P476),"")</f>
        <v/>
      </c>
      <c r="O476">
        <f>INDEX(All!$V$2:$V$532,$P476)</f>
        <v>0</v>
      </c>
      <c r="P476">
        <f>MATCH($A476&amp;"|"&amp;$B476,INDEX(All!$A$2:$A$532&amp;"|"&amp;All!$B$2:$B$532,0),0)</f>
        <v>385</v>
      </c>
    </row>
    <row r="477" spans="1:16" x14ac:dyDescent="0.2">
      <c r="A477" t="s">
        <v>466</v>
      </c>
      <c r="B477" t="s">
        <v>64</v>
      </c>
      <c r="C477">
        <f>INDEX(All!$C$2:$C$532,$P477)</f>
        <v>0</v>
      </c>
      <c r="D477" t="str">
        <f>INDEX(All!$D$2:$D$532,$P477)</f>
        <v>Census</v>
      </c>
      <c r="E477" t="str">
        <f>INDEX(All!$E$2:$E$532,$P477)</f>
        <v>No</v>
      </c>
      <c r="F477" s="5">
        <f>INDEX(All!$F$2:$F$532,$P477)</f>
        <v>2651</v>
      </c>
      <c r="G477">
        <f>INDEX(All!$G$2:$G$532,$P477)</f>
        <v>2712</v>
      </c>
      <c r="H477" t="str">
        <f>IF(OR(INDEX(All!$D$2:$D$532,$P477)="Local",INDEX(All!$D$2:$D$532,$P477)="Local / LUPC"),INDEX(All!$H$2:$H$532,$P477),"")</f>
        <v/>
      </c>
      <c r="I477">
        <f>IF(OR(INDEX(All!$D$2:$D$532,$P477)="Local",INDEX(All!$D$2:$D$532,$P477)="Local / LUPC"),INDEX(All!$I$2:$I$532,$P477),IF(INDEX(All!$D$2:$D$532,$P477)="Census",INDEX(All!$Y$2:$Y$532,$P477),""))</f>
        <v>8</v>
      </c>
      <c r="J477">
        <f>IF(OR(INDEX(All!$D$2:$D$532,$P477)="Local",INDEX(All!$D$2:$D$532,$P477)="Local / LUPC"),INDEX(All!$J$2:$J$532,$P477),IF(INDEX(All!$D$2:$D$532,$P477)="Census",INDEX(All!$AA$2:$AA$532,$P477),""))</f>
        <v>2</v>
      </c>
      <c r="K477">
        <f>IF(OR(INDEX(All!$D$2:$D$532,$P477)="Local",INDEX(All!$D$2:$D$532,$P477)="Local / LUPC"),INDEX(All!$K$2:$K$532,$P477),IF(INDEX(All!$D$2:$D$532,$P477)="Census",INDEX(All!$AB$2:$AB$532,$P477),""))</f>
        <v>0</v>
      </c>
      <c r="L477">
        <f>IF(OR(INDEX(All!$D$2:$D$532,$P477)="Local",INDEX(All!$D$2:$D$532,$P477)="Local / LUPC"),INDEX(All!$L$2:$L$532,$P477),IF(INDEX(All!$D$2:$D$532,$P477)="Census",INDEX(All!$AC$2:$AC$532,$P477),""))</f>
        <v>0</v>
      </c>
      <c r="M477">
        <f>IF(OR(INDEX(All!$D$2:$D$532,$P477)="Local",INDEX(All!$D$2:$D$532,$P477)="Local / LUPC"),INDEX(All!$M$2:$M$532,$P477),IF(INDEX(All!$D$2:$D$532,$P477)="Census",INDEX(All!$X$2:$X$532,$P477),""))</f>
        <v>10</v>
      </c>
      <c r="N477" t="str">
        <f>IF(OR(INDEX(All!$D$2:$D$532,$P477)="Local",INDEX(All!$D$2:$D$532,$P477)="Local / LUPC"),INDEX(All!$N$2:$N$532,$P477),"")</f>
        <v/>
      </c>
      <c r="O477">
        <f>INDEX(All!$V$2:$V$532,$P477)</f>
        <v>0</v>
      </c>
      <c r="P477">
        <f>MATCH($A477&amp;"|"&amp;$B477,INDEX(All!$A$2:$A$532&amp;"|"&amp;All!$B$2:$B$532,0),0)</f>
        <v>388</v>
      </c>
    </row>
    <row r="478" spans="1:16" x14ac:dyDescent="0.2">
      <c r="A478" t="s">
        <v>468</v>
      </c>
      <c r="B478" t="s">
        <v>87</v>
      </c>
      <c r="C478">
        <f>INDEX(All!$C$2:$C$532,$P478)</f>
        <v>0</v>
      </c>
      <c r="D478" t="str">
        <f>INDEX(All!$D$2:$D$532,$P478)</f>
        <v>Census</v>
      </c>
      <c r="E478" t="str">
        <f>INDEX(All!$E$2:$E$532,$P478)</f>
        <v>No</v>
      </c>
      <c r="F478" s="5">
        <f>INDEX(All!$F$2:$F$532,$P478)</f>
        <v>3566</v>
      </c>
      <c r="G478">
        <f>INDEX(All!$G$2:$G$532,$P478)</f>
        <v>3592</v>
      </c>
      <c r="H478" t="str">
        <f>IF(OR(INDEX(All!$D$2:$D$532,$P478)="Local",INDEX(All!$D$2:$D$532,$P478)="Local / LUPC"),INDEX(All!$H$2:$H$532,$P478),"")</f>
        <v/>
      </c>
      <c r="I478">
        <f>IF(OR(INDEX(All!$D$2:$D$532,$P478)="Local",INDEX(All!$D$2:$D$532,$P478)="Local / LUPC"),INDEX(All!$I$2:$I$532,$P478),IF(INDEX(All!$D$2:$D$532,$P478)="Census",INDEX(All!$Y$2:$Y$532,$P478),""))</f>
        <v>11</v>
      </c>
      <c r="J478">
        <f>IF(OR(INDEX(All!$D$2:$D$532,$P478)="Local",INDEX(All!$D$2:$D$532,$P478)="Local / LUPC"),INDEX(All!$J$2:$J$532,$P478),IF(INDEX(All!$D$2:$D$532,$P478)="Census",INDEX(All!$AA$2:$AA$532,$P478),""))</f>
        <v>0</v>
      </c>
      <c r="K478">
        <f>IF(OR(INDEX(All!$D$2:$D$532,$P478)="Local",INDEX(All!$D$2:$D$532,$P478)="Local / LUPC"),INDEX(All!$K$2:$K$532,$P478),IF(INDEX(All!$D$2:$D$532,$P478)="Census",INDEX(All!$AB$2:$AB$532,$P478),""))</f>
        <v>0</v>
      </c>
      <c r="L478">
        <f>IF(OR(INDEX(All!$D$2:$D$532,$P478)="Local",INDEX(All!$D$2:$D$532,$P478)="Local / LUPC"),INDEX(All!$L$2:$L$532,$P478),IF(INDEX(All!$D$2:$D$532,$P478)="Census",INDEX(All!$AC$2:$AC$532,$P478),""))</f>
        <v>0</v>
      </c>
      <c r="M478">
        <f>IF(OR(INDEX(All!$D$2:$D$532,$P478)="Local",INDEX(All!$D$2:$D$532,$P478)="Local / LUPC"),INDEX(All!$M$2:$M$532,$P478),IF(INDEX(All!$D$2:$D$532,$P478)="Census",INDEX(All!$X$2:$X$532,$P478),""))</f>
        <v>11</v>
      </c>
      <c r="N478" t="str">
        <f>IF(OR(INDEX(All!$D$2:$D$532,$P478)="Local",INDEX(All!$D$2:$D$532,$P478)="Local / LUPC"),INDEX(All!$N$2:$N$532,$P478),"")</f>
        <v/>
      </c>
      <c r="O478">
        <f>INDEX(All!$V$2:$V$532,$P478)</f>
        <v>0</v>
      </c>
      <c r="P478">
        <f>MATCH($A478&amp;"|"&amp;$B478,INDEX(All!$A$2:$A$532&amp;"|"&amp;All!$B$2:$B$532,0),0)</f>
        <v>390</v>
      </c>
    </row>
    <row r="479" spans="1:16" x14ac:dyDescent="0.2">
      <c r="A479" t="s">
        <v>469</v>
      </c>
      <c r="B479" t="s">
        <v>79</v>
      </c>
      <c r="C479">
        <f>INDEX(All!$C$2:$C$532,$P479)</f>
        <v>0</v>
      </c>
      <c r="D479" t="str">
        <f>INDEX(All!$D$2:$D$532,$P479)</f>
        <v>Not Available</v>
      </c>
      <c r="E479" t="str">
        <f>INDEX(All!$E$2:$E$532,$P479)</f>
        <v>No</v>
      </c>
      <c r="F479" s="5">
        <f>INDEX(All!$F$2:$F$532,$P479)</f>
        <v>436</v>
      </c>
      <c r="G479">
        <f>INDEX(All!$G$2:$G$532,$P479)</f>
        <v>486</v>
      </c>
      <c r="H479" t="str">
        <f>IF(OR(INDEX(All!$D$2:$D$532,$P479)="Local",INDEX(All!$D$2:$D$532,$P479)="Local / LUPC"),INDEX(All!$H$2:$H$532,$P479),"")</f>
        <v/>
      </c>
      <c r="I479" t="str">
        <f>IF(OR(INDEX(All!$D$2:$D$532,$P479)="Local",INDEX(All!$D$2:$D$532,$P479)="Local / LUPC"),INDEX(All!$I$2:$I$532,$P479),IF(INDEX(All!$D$2:$D$532,$P479)="Census",INDEX(All!$Y$2:$Y$532,$P479),""))</f>
        <v/>
      </c>
      <c r="J479" t="str">
        <f>IF(OR(INDEX(All!$D$2:$D$532,$P479)="Local",INDEX(All!$D$2:$D$532,$P479)="Local / LUPC"),INDEX(All!$J$2:$J$532,$P479),IF(INDEX(All!$D$2:$D$532,$P479)="Census",INDEX(All!$AA$2:$AA$532,$P479),""))</f>
        <v/>
      </c>
      <c r="K479" t="str">
        <f>IF(OR(INDEX(All!$D$2:$D$532,$P479)="Local",INDEX(All!$D$2:$D$532,$P479)="Local / LUPC"),INDEX(All!$K$2:$K$532,$P479),IF(INDEX(All!$D$2:$D$532,$P479)="Census",INDEX(All!$AB$2:$AB$532,$P479),""))</f>
        <v/>
      </c>
      <c r="L479" t="str">
        <f>IF(OR(INDEX(All!$D$2:$D$532,$P479)="Local",INDEX(All!$D$2:$D$532,$P479)="Local / LUPC"),INDEX(All!$L$2:$L$532,$P479),IF(INDEX(All!$D$2:$D$532,$P479)="Census",INDEX(All!$AC$2:$AC$532,$P479),""))</f>
        <v/>
      </c>
      <c r="M479" t="str">
        <f>IF(OR(INDEX(All!$D$2:$D$532,$P479)="Local",INDEX(All!$D$2:$D$532,$P479)="Local / LUPC"),INDEX(All!$M$2:$M$532,$P479),IF(INDEX(All!$D$2:$D$532,$P479)="Census",INDEX(All!$X$2:$X$532,$P479),""))</f>
        <v/>
      </c>
      <c r="N479" t="str">
        <f>IF(OR(INDEX(All!$D$2:$D$532,$P479)="Local",INDEX(All!$D$2:$D$532,$P479)="Local / LUPC"),INDEX(All!$N$2:$N$532,$P479),"")</f>
        <v/>
      </c>
      <c r="O479">
        <f>INDEX(All!$V$2:$V$532,$P479)</f>
        <v>0</v>
      </c>
      <c r="P479">
        <f>MATCH($A479&amp;"|"&amp;$B479,INDEX(All!$A$2:$A$532&amp;"|"&amp;All!$B$2:$B$532,0),0)</f>
        <v>391</v>
      </c>
    </row>
    <row r="480" spans="1:16" x14ac:dyDescent="0.2">
      <c r="A480" t="s">
        <v>473</v>
      </c>
      <c r="B480" t="s">
        <v>64</v>
      </c>
      <c r="C480">
        <f>INDEX(All!$C$2:$C$532,$P480)</f>
        <v>0</v>
      </c>
      <c r="D480" t="str">
        <f>INDEX(All!$D$2:$D$532,$P480)</f>
        <v>Census</v>
      </c>
      <c r="E480" t="str">
        <f>INDEX(All!$E$2:$E$532,$P480)</f>
        <v>No</v>
      </c>
      <c r="F480" s="5">
        <f>INDEX(All!$F$2:$F$532,$P480)</f>
        <v>1215</v>
      </c>
      <c r="G480">
        <f>INDEX(All!$G$2:$G$532,$P480)</f>
        <v>1182</v>
      </c>
      <c r="H480" t="str">
        <f>IF(OR(INDEX(All!$D$2:$D$532,$P480)="Local",INDEX(All!$D$2:$D$532,$P480)="Local / LUPC"),INDEX(All!$H$2:$H$532,$P480),"")</f>
        <v/>
      </c>
      <c r="I480">
        <f>IF(OR(INDEX(All!$D$2:$D$532,$P480)="Local",INDEX(All!$D$2:$D$532,$P480)="Local / LUPC"),INDEX(All!$I$2:$I$532,$P480),IF(INDEX(All!$D$2:$D$532,$P480)="Census",INDEX(All!$Y$2:$Y$532,$P480),""))</f>
        <v>4</v>
      </c>
      <c r="J480">
        <f>IF(OR(INDEX(All!$D$2:$D$532,$P480)="Local",INDEX(All!$D$2:$D$532,$P480)="Local / LUPC"),INDEX(All!$J$2:$J$532,$P480),IF(INDEX(All!$D$2:$D$532,$P480)="Census",INDEX(All!$AA$2:$AA$532,$P480),""))</f>
        <v>0</v>
      </c>
      <c r="K480">
        <f>IF(OR(INDEX(All!$D$2:$D$532,$P480)="Local",INDEX(All!$D$2:$D$532,$P480)="Local / LUPC"),INDEX(All!$K$2:$K$532,$P480),IF(INDEX(All!$D$2:$D$532,$P480)="Census",INDEX(All!$AB$2:$AB$532,$P480),""))</f>
        <v>0</v>
      </c>
      <c r="L480">
        <f>IF(OR(INDEX(All!$D$2:$D$532,$P480)="Local",INDEX(All!$D$2:$D$532,$P480)="Local / LUPC"),INDEX(All!$L$2:$L$532,$P480),IF(INDEX(All!$D$2:$D$532,$P480)="Census",INDEX(All!$AC$2:$AC$532,$P480),""))</f>
        <v>0</v>
      </c>
      <c r="M480">
        <f>IF(OR(INDEX(All!$D$2:$D$532,$P480)="Local",INDEX(All!$D$2:$D$532,$P480)="Local / LUPC"),INDEX(All!$M$2:$M$532,$P480),IF(INDEX(All!$D$2:$D$532,$P480)="Census",INDEX(All!$X$2:$X$532,$P480),""))</f>
        <v>4</v>
      </c>
      <c r="N480" t="str">
        <f>IF(OR(INDEX(All!$D$2:$D$532,$P480)="Local",INDEX(All!$D$2:$D$532,$P480)="Local / LUPC"),INDEX(All!$N$2:$N$532,$P480),"")</f>
        <v/>
      </c>
      <c r="O480">
        <f>INDEX(All!$V$2:$V$532,$P480)</f>
        <v>0</v>
      </c>
      <c r="P480">
        <f>MATCH($A480&amp;"|"&amp;$B480,INDEX(All!$A$2:$A$532&amp;"|"&amp;All!$B$2:$B$532,0),0)</f>
        <v>395</v>
      </c>
    </row>
    <row r="481" spans="1:16" x14ac:dyDescent="0.2">
      <c r="A481" t="s">
        <v>475</v>
      </c>
      <c r="B481" t="s">
        <v>77</v>
      </c>
      <c r="C481">
        <f>INDEX(All!$C$2:$C$532,$P481)</f>
        <v>0</v>
      </c>
      <c r="D481" t="str">
        <f>INDEX(All!$D$2:$D$532,$P481)</f>
        <v>Census</v>
      </c>
      <c r="E481" t="str">
        <f>INDEX(All!$E$2:$E$532,$P481)</f>
        <v>No</v>
      </c>
      <c r="F481" s="5">
        <f>INDEX(All!$F$2:$F$532,$P481)</f>
        <v>352</v>
      </c>
      <c r="G481">
        <f>INDEX(All!$G$2:$G$532,$P481)</f>
        <v>364</v>
      </c>
      <c r="H481" t="str">
        <f>IF(OR(INDEX(All!$D$2:$D$532,$P481)="Local",INDEX(All!$D$2:$D$532,$P481)="Local / LUPC"),INDEX(All!$H$2:$H$532,$P481),"")</f>
        <v/>
      </c>
      <c r="I481">
        <f>IF(OR(INDEX(All!$D$2:$D$532,$P481)="Local",INDEX(All!$D$2:$D$532,$P481)="Local / LUPC"),INDEX(All!$I$2:$I$532,$P481),IF(INDEX(All!$D$2:$D$532,$P481)="Census",INDEX(All!$Y$2:$Y$532,$P481),""))</f>
        <v>1</v>
      </c>
      <c r="J481">
        <f>IF(OR(INDEX(All!$D$2:$D$532,$P481)="Local",INDEX(All!$D$2:$D$532,$P481)="Local / LUPC"),INDEX(All!$J$2:$J$532,$P481),IF(INDEX(All!$D$2:$D$532,$P481)="Census",INDEX(All!$AA$2:$AA$532,$P481),""))</f>
        <v>0</v>
      </c>
      <c r="K481">
        <f>IF(OR(INDEX(All!$D$2:$D$532,$P481)="Local",INDEX(All!$D$2:$D$532,$P481)="Local / LUPC"),INDEX(All!$K$2:$K$532,$P481),IF(INDEX(All!$D$2:$D$532,$P481)="Census",INDEX(All!$AB$2:$AB$532,$P481),""))</f>
        <v>0</v>
      </c>
      <c r="L481">
        <f>IF(OR(INDEX(All!$D$2:$D$532,$P481)="Local",INDEX(All!$D$2:$D$532,$P481)="Local / LUPC"),INDEX(All!$L$2:$L$532,$P481),IF(INDEX(All!$D$2:$D$532,$P481)="Census",INDEX(All!$AC$2:$AC$532,$P481),""))</f>
        <v>0</v>
      </c>
      <c r="M481">
        <f>IF(OR(INDEX(All!$D$2:$D$532,$P481)="Local",INDEX(All!$D$2:$D$532,$P481)="Local / LUPC"),INDEX(All!$M$2:$M$532,$P481),IF(INDEX(All!$D$2:$D$532,$P481)="Census",INDEX(All!$X$2:$X$532,$P481),""))</f>
        <v>1</v>
      </c>
      <c r="N481" t="str">
        <f>IF(OR(INDEX(All!$D$2:$D$532,$P481)="Local",INDEX(All!$D$2:$D$532,$P481)="Local / LUPC"),INDEX(All!$N$2:$N$532,$P481),"")</f>
        <v/>
      </c>
      <c r="O481">
        <f>INDEX(All!$V$2:$V$532,$P481)</f>
        <v>0</v>
      </c>
      <c r="P481">
        <f>MATCH($A481&amp;"|"&amp;$B481,INDEX(All!$A$2:$A$532&amp;"|"&amp;All!$B$2:$B$532,0),0)</f>
        <v>397</v>
      </c>
    </row>
    <row r="482" spans="1:16" x14ac:dyDescent="0.2">
      <c r="A482" t="s">
        <v>477</v>
      </c>
      <c r="B482" t="s">
        <v>95</v>
      </c>
      <c r="C482">
        <f>INDEX(All!$C$2:$C$532,$P482)</f>
        <v>0</v>
      </c>
      <c r="D482" t="str">
        <f>INDEX(All!$D$2:$D$532,$P482)</f>
        <v>Census</v>
      </c>
      <c r="E482" t="str">
        <f>INDEX(All!$E$2:$E$532,$P482)</f>
        <v>Yes</v>
      </c>
      <c r="F482" s="5">
        <f>INDEX(All!$F$2:$F$532,$P482)</f>
        <v>5116</v>
      </c>
      <c r="G482">
        <f>INDEX(All!$G$2:$G$532,$P482)</f>
        <v>5272</v>
      </c>
      <c r="H482" t="str">
        <f>IF(OR(INDEX(All!$D$2:$D$532,$P482)="Local",INDEX(All!$D$2:$D$532,$P482)="Local / LUPC"),INDEX(All!$H$2:$H$532,$P482),"")</f>
        <v/>
      </c>
      <c r="I482">
        <f>IF(OR(INDEX(All!$D$2:$D$532,$P482)="Local",INDEX(All!$D$2:$D$532,$P482)="Local / LUPC"),INDEX(All!$I$2:$I$532,$P482),IF(INDEX(All!$D$2:$D$532,$P482)="Census",INDEX(All!$Y$2:$Y$532,$P482),""))</f>
        <v>30</v>
      </c>
      <c r="J482">
        <f>IF(OR(INDEX(All!$D$2:$D$532,$P482)="Local",INDEX(All!$D$2:$D$532,$P482)="Local / LUPC"),INDEX(All!$J$2:$J$532,$P482),IF(INDEX(All!$D$2:$D$532,$P482)="Census",INDEX(All!$AA$2:$AA$532,$P482),""))</f>
        <v>0</v>
      </c>
      <c r="K482">
        <f>IF(OR(INDEX(All!$D$2:$D$532,$P482)="Local",INDEX(All!$D$2:$D$532,$P482)="Local / LUPC"),INDEX(All!$K$2:$K$532,$P482),IF(INDEX(All!$D$2:$D$532,$P482)="Census",INDEX(All!$AB$2:$AB$532,$P482),""))</f>
        <v>0</v>
      </c>
      <c r="L482">
        <f>IF(OR(INDEX(All!$D$2:$D$532,$P482)="Local",INDEX(All!$D$2:$D$532,$P482)="Local / LUPC"),INDEX(All!$L$2:$L$532,$P482),IF(INDEX(All!$D$2:$D$532,$P482)="Census",INDEX(All!$AC$2:$AC$532,$P482),""))</f>
        <v>0</v>
      </c>
      <c r="M482">
        <f>IF(OR(INDEX(All!$D$2:$D$532,$P482)="Local",INDEX(All!$D$2:$D$532,$P482)="Local / LUPC"),INDEX(All!$M$2:$M$532,$P482),IF(INDEX(All!$D$2:$D$532,$P482)="Census",INDEX(All!$X$2:$X$532,$P482),""))</f>
        <v>30</v>
      </c>
      <c r="N482" t="str">
        <f>IF(OR(INDEX(All!$D$2:$D$532,$P482)="Local",INDEX(All!$D$2:$D$532,$P482)="Local / LUPC"),INDEX(All!$N$2:$N$532,$P482),"")</f>
        <v/>
      </c>
      <c r="O482">
        <f>INDEX(All!$V$2:$V$532,$P482)</f>
        <v>0</v>
      </c>
      <c r="P482">
        <f>MATCH($A482&amp;"|"&amp;$B482,INDEX(All!$A$2:$A$532&amp;"|"&amp;All!$B$2:$B$532,0),0)</f>
        <v>399</v>
      </c>
    </row>
    <row r="483" spans="1:16" x14ac:dyDescent="0.2">
      <c r="A483" t="s">
        <v>481</v>
      </c>
      <c r="B483" t="s">
        <v>55</v>
      </c>
      <c r="C483">
        <f>INDEX(All!$C$2:$C$532,$P483)</f>
        <v>0</v>
      </c>
      <c r="D483" t="str">
        <f>INDEX(All!$D$2:$D$532,$P483)</f>
        <v>Census</v>
      </c>
      <c r="E483" t="str">
        <f>INDEX(All!$E$2:$E$532,$P483)</f>
        <v>No</v>
      </c>
      <c r="F483" s="5">
        <f>INDEX(All!$F$2:$F$532,$P483)</f>
        <v>1136</v>
      </c>
      <c r="G483">
        <f>INDEX(All!$G$2:$G$532,$P483)</f>
        <v>1347</v>
      </c>
      <c r="H483" t="str">
        <f>IF(OR(INDEX(All!$D$2:$D$532,$P483)="Local",INDEX(All!$D$2:$D$532,$P483)="Local / LUPC"),INDEX(All!$H$2:$H$532,$P483),"")</f>
        <v/>
      </c>
      <c r="I483">
        <f>IF(OR(INDEX(All!$D$2:$D$532,$P483)="Local",INDEX(All!$D$2:$D$532,$P483)="Local / LUPC"),INDEX(All!$I$2:$I$532,$P483),IF(INDEX(All!$D$2:$D$532,$P483)="Census",INDEX(All!$Y$2:$Y$532,$P483),""))</f>
        <v>0</v>
      </c>
      <c r="J483">
        <f>IF(OR(INDEX(All!$D$2:$D$532,$P483)="Local",INDEX(All!$D$2:$D$532,$P483)="Local / LUPC"),INDEX(All!$J$2:$J$532,$P483),IF(INDEX(All!$D$2:$D$532,$P483)="Census",INDEX(All!$AA$2:$AA$532,$P483),""))</f>
        <v>0</v>
      </c>
      <c r="K483">
        <f>IF(OR(INDEX(All!$D$2:$D$532,$P483)="Local",INDEX(All!$D$2:$D$532,$P483)="Local / LUPC"),INDEX(All!$K$2:$K$532,$P483),IF(INDEX(All!$D$2:$D$532,$P483)="Census",INDEX(All!$AB$2:$AB$532,$P483),""))</f>
        <v>0</v>
      </c>
      <c r="L483">
        <f>IF(OR(INDEX(All!$D$2:$D$532,$P483)="Local",INDEX(All!$D$2:$D$532,$P483)="Local / LUPC"),INDEX(All!$L$2:$L$532,$P483),IF(INDEX(All!$D$2:$D$532,$P483)="Census",INDEX(All!$AC$2:$AC$532,$P483),""))</f>
        <v>0</v>
      </c>
      <c r="M483">
        <f>IF(OR(INDEX(All!$D$2:$D$532,$P483)="Local",INDEX(All!$D$2:$D$532,$P483)="Local / LUPC"),INDEX(All!$M$2:$M$532,$P483),IF(INDEX(All!$D$2:$D$532,$P483)="Census",INDEX(All!$X$2:$X$532,$P483),""))</f>
        <v>0</v>
      </c>
      <c r="N483" t="str">
        <f>IF(OR(INDEX(All!$D$2:$D$532,$P483)="Local",INDEX(All!$D$2:$D$532,$P483)="Local / LUPC"),INDEX(All!$N$2:$N$532,$P483),"")</f>
        <v/>
      </c>
      <c r="O483">
        <f>INDEX(All!$V$2:$V$532,$P483)</f>
        <v>0</v>
      </c>
      <c r="P483">
        <f>MATCH($A483&amp;"|"&amp;$B483,INDEX(All!$A$2:$A$532&amp;"|"&amp;All!$B$2:$B$532,0),0)</f>
        <v>403</v>
      </c>
    </row>
    <row r="484" spans="1:16" x14ac:dyDescent="0.2">
      <c r="A484" t="s">
        <v>483</v>
      </c>
      <c r="B484" t="s">
        <v>116</v>
      </c>
      <c r="C484">
        <f>INDEX(All!$C$2:$C$532,$P484)</f>
        <v>0</v>
      </c>
      <c r="D484" t="str">
        <f>INDEX(All!$D$2:$D$532,$P484)</f>
        <v>Census</v>
      </c>
      <c r="E484" t="str">
        <f>INDEX(All!$E$2:$E$532,$P484)</f>
        <v>No</v>
      </c>
      <c r="F484" s="5">
        <f>INDEX(All!$F$2:$F$532,$P484)</f>
        <v>1646</v>
      </c>
      <c r="G484">
        <f>INDEX(All!$G$2:$G$532,$P484)</f>
        <v>1466</v>
      </c>
      <c r="H484" t="str">
        <f>IF(OR(INDEX(All!$D$2:$D$532,$P484)="Local",INDEX(All!$D$2:$D$532,$P484)="Local / LUPC"),INDEX(All!$H$2:$H$532,$P484),"")</f>
        <v/>
      </c>
      <c r="I484">
        <f>IF(OR(INDEX(All!$D$2:$D$532,$P484)="Local",INDEX(All!$D$2:$D$532,$P484)="Local / LUPC"),INDEX(All!$I$2:$I$532,$P484),IF(INDEX(All!$D$2:$D$532,$P484)="Census",INDEX(All!$Y$2:$Y$532,$P484),""))</f>
        <v>10</v>
      </c>
      <c r="J484">
        <f>IF(OR(INDEX(All!$D$2:$D$532,$P484)="Local",INDEX(All!$D$2:$D$532,$P484)="Local / LUPC"),INDEX(All!$J$2:$J$532,$P484),IF(INDEX(All!$D$2:$D$532,$P484)="Census",INDEX(All!$AA$2:$AA$532,$P484),""))</f>
        <v>0</v>
      </c>
      <c r="K484">
        <f>IF(OR(INDEX(All!$D$2:$D$532,$P484)="Local",INDEX(All!$D$2:$D$532,$P484)="Local / LUPC"),INDEX(All!$K$2:$K$532,$P484),IF(INDEX(All!$D$2:$D$532,$P484)="Census",INDEX(All!$AB$2:$AB$532,$P484),""))</f>
        <v>0</v>
      </c>
      <c r="L484">
        <f>IF(OR(INDEX(All!$D$2:$D$532,$P484)="Local",INDEX(All!$D$2:$D$532,$P484)="Local / LUPC"),INDEX(All!$L$2:$L$532,$P484),IF(INDEX(All!$D$2:$D$532,$P484)="Census",INDEX(All!$AC$2:$AC$532,$P484),""))</f>
        <v>0</v>
      </c>
      <c r="M484">
        <f>IF(OR(INDEX(All!$D$2:$D$532,$P484)="Local",INDEX(All!$D$2:$D$532,$P484)="Local / LUPC"),INDEX(All!$M$2:$M$532,$P484),IF(INDEX(All!$D$2:$D$532,$P484)="Census",INDEX(All!$X$2:$X$532,$P484),""))</f>
        <v>10</v>
      </c>
      <c r="N484" t="str">
        <f>IF(OR(INDEX(All!$D$2:$D$532,$P484)="Local",INDEX(All!$D$2:$D$532,$P484)="Local / LUPC"),INDEX(All!$N$2:$N$532,$P484),"")</f>
        <v/>
      </c>
      <c r="O484">
        <f>INDEX(All!$V$2:$V$532,$P484)</f>
        <v>0</v>
      </c>
      <c r="P484">
        <f>MATCH($A484&amp;"|"&amp;$B484,INDEX(All!$A$2:$A$532&amp;"|"&amp;All!$B$2:$B$532,0),0)</f>
        <v>405</v>
      </c>
    </row>
    <row r="485" spans="1:16" x14ac:dyDescent="0.2">
      <c r="A485" t="s">
        <v>484</v>
      </c>
      <c r="B485" t="s">
        <v>116</v>
      </c>
      <c r="C485">
        <f>INDEX(All!$C$2:$C$532,$P485)</f>
        <v>0</v>
      </c>
      <c r="D485" t="str">
        <f>INDEX(All!$D$2:$D$532,$P485)</f>
        <v>Census</v>
      </c>
      <c r="E485" t="str">
        <f>INDEX(All!$E$2:$E$532,$P485)</f>
        <v>No</v>
      </c>
      <c r="F485" s="5">
        <f>INDEX(All!$F$2:$F$532,$P485)</f>
        <v>2655</v>
      </c>
      <c r="G485">
        <f>INDEX(All!$G$2:$G$532,$P485)</f>
        <v>2697</v>
      </c>
      <c r="H485" t="str">
        <f>IF(OR(INDEX(All!$D$2:$D$532,$P485)="Local",INDEX(All!$D$2:$D$532,$P485)="Local / LUPC"),INDEX(All!$H$2:$H$532,$P485),"")</f>
        <v/>
      </c>
      <c r="I485">
        <f>IF(OR(INDEX(All!$D$2:$D$532,$P485)="Local",INDEX(All!$D$2:$D$532,$P485)="Local / LUPC"),INDEX(All!$I$2:$I$532,$P485),IF(INDEX(All!$D$2:$D$532,$P485)="Census",INDEX(All!$Y$2:$Y$532,$P485),""))</f>
        <v>12</v>
      </c>
      <c r="J485">
        <f>IF(OR(INDEX(All!$D$2:$D$532,$P485)="Local",INDEX(All!$D$2:$D$532,$P485)="Local / LUPC"),INDEX(All!$J$2:$J$532,$P485),IF(INDEX(All!$D$2:$D$532,$P485)="Census",INDEX(All!$AA$2:$AA$532,$P485),""))</f>
        <v>2</v>
      </c>
      <c r="K485">
        <f>IF(OR(INDEX(All!$D$2:$D$532,$P485)="Local",INDEX(All!$D$2:$D$532,$P485)="Local / LUPC"),INDEX(All!$K$2:$K$532,$P485),IF(INDEX(All!$D$2:$D$532,$P485)="Census",INDEX(All!$AB$2:$AB$532,$P485),""))</f>
        <v>0</v>
      </c>
      <c r="L485">
        <f>IF(OR(INDEX(All!$D$2:$D$532,$P485)="Local",INDEX(All!$D$2:$D$532,$P485)="Local / LUPC"),INDEX(All!$L$2:$L$532,$P485),IF(INDEX(All!$D$2:$D$532,$P485)="Census",INDEX(All!$AC$2:$AC$532,$P485),""))</f>
        <v>0</v>
      </c>
      <c r="M485">
        <f>IF(OR(INDEX(All!$D$2:$D$532,$P485)="Local",INDEX(All!$D$2:$D$532,$P485)="Local / LUPC"),INDEX(All!$M$2:$M$532,$P485),IF(INDEX(All!$D$2:$D$532,$P485)="Census",INDEX(All!$X$2:$X$532,$P485),""))</f>
        <v>14</v>
      </c>
      <c r="N485" t="str">
        <f>IF(OR(INDEX(All!$D$2:$D$532,$P485)="Local",INDEX(All!$D$2:$D$532,$P485)="Local / LUPC"),INDEX(All!$N$2:$N$532,$P485),"")</f>
        <v/>
      </c>
      <c r="O485">
        <f>INDEX(All!$V$2:$V$532,$P485)</f>
        <v>0</v>
      </c>
      <c r="P485">
        <f>MATCH($A485&amp;"|"&amp;$B485,INDEX(All!$A$2:$A$532&amp;"|"&amp;All!$B$2:$B$532,0),0)</f>
        <v>406</v>
      </c>
    </row>
    <row r="486" spans="1:16" x14ac:dyDescent="0.2">
      <c r="A486" t="s">
        <v>486</v>
      </c>
      <c r="B486" t="s">
        <v>55</v>
      </c>
      <c r="C486">
        <f>INDEX(All!$C$2:$C$532,$P486)</f>
        <v>0</v>
      </c>
      <c r="D486" t="str">
        <f>INDEX(All!$D$2:$D$532,$P486)</f>
        <v>Census</v>
      </c>
      <c r="E486" t="str">
        <f>INDEX(All!$E$2:$E$532,$P486)</f>
        <v>No</v>
      </c>
      <c r="F486" s="5">
        <f>INDEX(All!$F$2:$F$532,$P486)</f>
        <v>547</v>
      </c>
      <c r="G486">
        <f>INDEX(All!$G$2:$G$532,$P486)</f>
        <v>682</v>
      </c>
      <c r="H486" t="str">
        <f>IF(OR(INDEX(All!$D$2:$D$532,$P486)="Local",INDEX(All!$D$2:$D$532,$P486)="Local / LUPC"),INDEX(All!$H$2:$H$532,$P486),"")</f>
        <v/>
      </c>
      <c r="I486">
        <f>IF(OR(INDEX(All!$D$2:$D$532,$P486)="Local",INDEX(All!$D$2:$D$532,$P486)="Local / LUPC"),INDEX(All!$I$2:$I$532,$P486),IF(INDEX(All!$D$2:$D$532,$P486)="Census",INDEX(All!$Y$2:$Y$532,$P486),""))</f>
        <v>0</v>
      </c>
      <c r="J486">
        <f>IF(OR(INDEX(All!$D$2:$D$532,$P486)="Local",INDEX(All!$D$2:$D$532,$P486)="Local / LUPC"),INDEX(All!$J$2:$J$532,$P486),IF(INDEX(All!$D$2:$D$532,$P486)="Census",INDEX(All!$AA$2:$AA$532,$P486),""))</f>
        <v>0</v>
      </c>
      <c r="K486">
        <f>IF(OR(INDEX(All!$D$2:$D$532,$P486)="Local",INDEX(All!$D$2:$D$532,$P486)="Local / LUPC"),INDEX(All!$K$2:$K$532,$P486),IF(INDEX(All!$D$2:$D$532,$P486)="Census",INDEX(All!$AB$2:$AB$532,$P486),""))</f>
        <v>0</v>
      </c>
      <c r="L486">
        <f>IF(OR(INDEX(All!$D$2:$D$532,$P486)="Local",INDEX(All!$D$2:$D$532,$P486)="Local / LUPC"),INDEX(All!$L$2:$L$532,$P486),IF(INDEX(All!$D$2:$D$532,$P486)="Census",INDEX(All!$AC$2:$AC$532,$P486),""))</f>
        <v>0</v>
      </c>
      <c r="M486">
        <f>IF(OR(INDEX(All!$D$2:$D$532,$P486)="Local",INDEX(All!$D$2:$D$532,$P486)="Local / LUPC"),INDEX(All!$M$2:$M$532,$P486),IF(INDEX(All!$D$2:$D$532,$P486)="Census",INDEX(All!$X$2:$X$532,$P486),""))</f>
        <v>0</v>
      </c>
      <c r="N486" t="str">
        <f>IF(OR(INDEX(All!$D$2:$D$532,$P486)="Local",INDEX(All!$D$2:$D$532,$P486)="Local / LUPC"),INDEX(All!$N$2:$N$532,$P486),"")</f>
        <v/>
      </c>
      <c r="O486">
        <f>INDEX(All!$V$2:$V$532,$P486)</f>
        <v>0</v>
      </c>
      <c r="P486">
        <f>MATCH($A486&amp;"|"&amp;$B486,INDEX(All!$A$2:$A$532&amp;"|"&amp;All!$B$2:$B$532,0),0)</f>
        <v>408</v>
      </c>
    </row>
    <row r="487" spans="1:16" x14ac:dyDescent="0.2">
      <c r="A487" t="s">
        <v>492</v>
      </c>
      <c r="B487" t="s">
        <v>55</v>
      </c>
      <c r="C487">
        <f>INDEX(All!$C$2:$C$532,$P487)</f>
        <v>0</v>
      </c>
      <c r="D487" t="str">
        <f>INDEX(All!$D$2:$D$532,$P487)</f>
        <v>Census</v>
      </c>
      <c r="E487" t="str">
        <f>INDEX(All!$E$2:$E$532,$P487)</f>
        <v>No</v>
      </c>
      <c r="F487" s="5">
        <f>INDEX(All!$F$2:$F$532,$P487)</f>
        <v>234</v>
      </c>
      <c r="G487">
        <f>INDEX(All!$G$2:$G$532,$P487)</f>
        <v>276</v>
      </c>
      <c r="H487" t="str">
        <f>IF(OR(INDEX(All!$D$2:$D$532,$P487)="Local",INDEX(All!$D$2:$D$532,$P487)="Local / LUPC"),INDEX(All!$H$2:$H$532,$P487),"")</f>
        <v/>
      </c>
      <c r="I487">
        <f>IF(OR(INDEX(All!$D$2:$D$532,$P487)="Local",INDEX(All!$D$2:$D$532,$P487)="Local / LUPC"),INDEX(All!$I$2:$I$532,$P487),IF(INDEX(All!$D$2:$D$532,$P487)="Census",INDEX(All!$Y$2:$Y$532,$P487),""))</f>
        <v>3</v>
      </c>
      <c r="J487">
        <f>IF(OR(INDEX(All!$D$2:$D$532,$P487)="Local",INDEX(All!$D$2:$D$532,$P487)="Local / LUPC"),INDEX(All!$J$2:$J$532,$P487),IF(INDEX(All!$D$2:$D$532,$P487)="Census",INDEX(All!$AA$2:$AA$532,$P487),""))</f>
        <v>0</v>
      </c>
      <c r="K487">
        <f>IF(OR(INDEX(All!$D$2:$D$532,$P487)="Local",INDEX(All!$D$2:$D$532,$P487)="Local / LUPC"),INDEX(All!$K$2:$K$532,$P487),IF(INDEX(All!$D$2:$D$532,$P487)="Census",INDEX(All!$AB$2:$AB$532,$P487),""))</f>
        <v>0</v>
      </c>
      <c r="L487">
        <f>IF(OR(INDEX(All!$D$2:$D$532,$P487)="Local",INDEX(All!$D$2:$D$532,$P487)="Local / LUPC"),INDEX(All!$L$2:$L$532,$P487),IF(INDEX(All!$D$2:$D$532,$P487)="Census",INDEX(All!$AC$2:$AC$532,$P487),""))</f>
        <v>0</v>
      </c>
      <c r="M487">
        <f>IF(OR(INDEX(All!$D$2:$D$532,$P487)="Local",INDEX(All!$D$2:$D$532,$P487)="Local / LUPC"),INDEX(All!$M$2:$M$532,$P487),IF(INDEX(All!$D$2:$D$532,$P487)="Census",INDEX(All!$X$2:$X$532,$P487),""))</f>
        <v>3</v>
      </c>
      <c r="N487" t="str">
        <f>IF(OR(INDEX(All!$D$2:$D$532,$P487)="Local",INDEX(All!$D$2:$D$532,$P487)="Local / LUPC"),INDEX(All!$N$2:$N$532,$P487),"")</f>
        <v/>
      </c>
      <c r="O487">
        <f>INDEX(All!$V$2:$V$532,$P487)</f>
        <v>0</v>
      </c>
      <c r="P487">
        <f>MATCH($A487&amp;"|"&amp;$B487,INDEX(All!$A$2:$A$532&amp;"|"&amp;All!$B$2:$B$532,0),0)</f>
        <v>414</v>
      </c>
    </row>
    <row r="488" spans="1:16" x14ac:dyDescent="0.2">
      <c r="A488" t="s">
        <v>496</v>
      </c>
      <c r="B488" t="s">
        <v>68</v>
      </c>
      <c r="C488">
        <f>INDEX(All!$C$2:$C$532,$P488)</f>
        <v>0</v>
      </c>
      <c r="D488" t="str">
        <f>INDEX(All!$D$2:$D$532,$P488)</f>
        <v>Census</v>
      </c>
      <c r="E488" t="str">
        <f>INDEX(All!$E$2:$E$532,$P488)</f>
        <v>No</v>
      </c>
      <c r="F488" s="5">
        <f>INDEX(All!$F$2:$F$532,$P488)</f>
        <v>380</v>
      </c>
      <c r="G488">
        <f>INDEX(All!$G$2:$G$532,$P488)</f>
        <v>451</v>
      </c>
      <c r="H488" t="str">
        <f>IF(OR(INDEX(All!$D$2:$D$532,$P488)="Local",INDEX(All!$D$2:$D$532,$P488)="Local / LUPC"),INDEX(All!$H$2:$H$532,$P488),"")</f>
        <v/>
      </c>
      <c r="I488">
        <f>IF(OR(INDEX(All!$D$2:$D$532,$P488)="Local",INDEX(All!$D$2:$D$532,$P488)="Local / LUPC"),INDEX(All!$I$2:$I$532,$P488),IF(INDEX(All!$D$2:$D$532,$P488)="Census",INDEX(All!$Y$2:$Y$532,$P488),""))</f>
        <v>1</v>
      </c>
      <c r="J488">
        <f>IF(OR(INDEX(All!$D$2:$D$532,$P488)="Local",INDEX(All!$D$2:$D$532,$P488)="Local / LUPC"),INDEX(All!$J$2:$J$532,$P488),IF(INDEX(All!$D$2:$D$532,$P488)="Census",INDEX(All!$AA$2:$AA$532,$P488),""))</f>
        <v>0</v>
      </c>
      <c r="K488">
        <f>IF(OR(INDEX(All!$D$2:$D$532,$P488)="Local",INDEX(All!$D$2:$D$532,$P488)="Local / LUPC"),INDEX(All!$K$2:$K$532,$P488),IF(INDEX(All!$D$2:$D$532,$P488)="Census",INDEX(All!$AB$2:$AB$532,$P488),""))</f>
        <v>0</v>
      </c>
      <c r="L488">
        <f>IF(OR(INDEX(All!$D$2:$D$532,$P488)="Local",INDEX(All!$D$2:$D$532,$P488)="Local / LUPC"),INDEX(All!$L$2:$L$532,$P488),IF(INDEX(All!$D$2:$D$532,$P488)="Census",INDEX(All!$AC$2:$AC$532,$P488),""))</f>
        <v>0</v>
      </c>
      <c r="M488">
        <f>IF(OR(INDEX(All!$D$2:$D$532,$P488)="Local",INDEX(All!$D$2:$D$532,$P488)="Local / LUPC"),INDEX(All!$M$2:$M$532,$P488),IF(INDEX(All!$D$2:$D$532,$P488)="Census",INDEX(All!$X$2:$X$532,$P488),""))</f>
        <v>1</v>
      </c>
      <c r="N488" t="str">
        <f>IF(OR(INDEX(All!$D$2:$D$532,$P488)="Local",INDEX(All!$D$2:$D$532,$P488)="Local / LUPC"),INDEX(All!$N$2:$N$532,$P488),"")</f>
        <v/>
      </c>
      <c r="O488">
        <f>INDEX(All!$V$2:$V$532,$P488)</f>
        <v>0</v>
      </c>
      <c r="P488">
        <f>MATCH($A488&amp;"|"&amp;$B488,INDEX(All!$A$2:$A$532&amp;"|"&amp;All!$B$2:$B$532,0),0)</f>
        <v>418</v>
      </c>
    </row>
    <row r="489" spans="1:16" x14ac:dyDescent="0.2">
      <c r="A489" t="s">
        <v>497</v>
      </c>
      <c r="B489" t="s">
        <v>79</v>
      </c>
      <c r="C489">
        <f>INDEX(All!$C$2:$C$532,$P489)</f>
        <v>0</v>
      </c>
      <c r="D489" t="str">
        <f>INDEX(All!$D$2:$D$532,$P489)</f>
        <v>Census</v>
      </c>
      <c r="E489" t="str">
        <f>INDEX(All!$E$2:$E$532,$P489)</f>
        <v>No</v>
      </c>
      <c r="F489" s="5">
        <f>INDEX(All!$F$2:$F$532,$P489)</f>
        <v>963</v>
      </c>
      <c r="G489">
        <f>INDEX(All!$G$2:$G$532,$P489)</f>
        <v>1008</v>
      </c>
      <c r="H489" t="str">
        <f>IF(OR(INDEX(All!$D$2:$D$532,$P489)="Local",INDEX(All!$D$2:$D$532,$P489)="Local / LUPC"),INDEX(All!$H$2:$H$532,$P489),"")</f>
        <v/>
      </c>
      <c r="I489">
        <f>IF(OR(INDEX(All!$D$2:$D$532,$P489)="Local",INDEX(All!$D$2:$D$532,$P489)="Local / LUPC"),INDEX(All!$I$2:$I$532,$P489),IF(INDEX(All!$D$2:$D$532,$P489)="Census",INDEX(All!$Y$2:$Y$532,$P489),""))</f>
        <v>6</v>
      </c>
      <c r="J489">
        <f>IF(OR(INDEX(All!$D$2:$D$532,$P489)="Local",INDEX(All!$D$2:$D$532,$P489)="Local / LUPC"),INDEX(All!$J$2:$J$532,$P489),IF(INDEX(All!$D$2:$D$532,$P489)="Census",INDEX(All!$AA$2:$AA$532,$P489),""))</f>
        <v>0</v>
      </c>
      <c r="K489">
        <f>IF(OR(INDEX(All!$D$2:$D$532,$P489)="Local",INDEX(All!$D$2:$D$532,$P489)="Local / LUPC"),INDEX(All!$K$2:$K$532,$P489),IF(INDEX(All!$D$2:$D$532,$P489)="Census",INDEX(All!$AB$2:$AB$532,$P489),""))</f>
        <v>0</v>
      </c>
      <c r="L489">
        <f>IF(OR(INDEX(All!$D$2:$D$532,$P489)="Local",INDEX(All!$D$2:$D$532,$P489)="Local / LUPC"),INDEX(All!$L$2:$L$532,$P489),IF(INDEX(All!$D$2:$D$532,$P489)="Census",INDEX(All!$AC$2:$AC$532,$P489),""))</f>
        <v>0</v>
      </c>
      <c r="M489">
        <f>IF(OR(INDEX(All!$D$2:$D$532,$P489)="Local",INDEX(All!$D$2:$D$532,$P489)="Local / LUPC"),INDEX(All!$M$2:$M$532,$P489),IF(INDEX(All!$D$2:$D$532,$P489)="Census",INDEX(All!$X$2:$X$532,$P489),""))</f>
        <v>6</v>
      </c>
      <c r="N489" t="str">
        <f>IF(OR(INDEX(All!$D$2:$D$532,$P489)="Local",INDEX(All!$D$2:$D$532,$P489)="Local / LUPC"),INDEX(All!$N$2:$N$532,$P489),"")</f>
        <v/>
      </c>
      <c r="O489">
        <f>INDEX(All!$V$2:$V$532,$P489)</f>
        <v>0</v>
      </c>
      <c r="P489">
        <f>MATCH($A489&amp;"|"&amp;$B489,INDEX(All!$A$2:$A$532&amp;"|"&amp;All!$B$2:$B$532,0),0)</f>
        <v>419</v>
      </c>
    </row>
    <row r="490" spans="1:16" x14ac:dyDescent="0.2">
      <c r="A490" t="s">
        <v>498</v>
      </c>
      <c r="B490" t="s">
        <v>70</v>
      </c>
      <c r="C490">
        <f>INDEX(All!$C$2:$C$532,$P490)</f>
        <v>0</v>
      </c>
      <c r="D490" t="str">
        <f>INDEX(All!$D$2:$D$532,$P490)</f>
        <v>Census</v>
      </c>
      <c r="E490" t="str">
        <f>INDEX(All!$E$2:$E$532,$P490)</f>
        <v>No</v>
      </c>
      <c r="F490" s="5">
        <f>INDEX(All!$F$2:$F$532,$P490)</f>
        <v>837</v>
      </c>
      <c r="G490">
        <f>INDEX(All!$G$2:$G$532,$P490)</f>
        <v>623</v>
      </c>
      <c r="H490" t="str">
        <f>IF(OR(INDEX(All!$D$2:$D$532,$P490)="Local",INDEX(All!$D$2:$D$532,$P490)="Local / LUPC"),INDEX(All!$H$2:$H$532,$P490),"")</f>
        <v/>
      </c>
      <c r="I490">
        <f>IF(OR(INDEX(All!$D$2:$D$532,$P490)="Local",INDEX(All!$D$2:$D$532,$P490)="Local / LUPC"),INDEX(All!$I$2:$I$532,$P490),IF(INDEX(All!$D$2:$D$532,$P490)="Census",INDEX(All!$Y$2:$Y$532,$P490),""))</f>
        <v>1</v>
      </c>
      <c r="J490">
        <f>IF(OR(INDEX(All!$D$2:$D$532,$P490)="Local",INDEX(All!$D$2:$D$532,$P490)="Local / LUPC"),INDEX(All!$J$2:$J$532,$P490),IF(INDEX(All!$D$2:$D$532,$P490)="Census",INDEX(All!$AA$2:$AA$532,$P490),""))</f>
        <v>0</v>
      </c>
      <c r="K490">
        <f>IF(OR(INDEX(All!$D$2:$D$532,$P490)="Local",INDEX(All!$D$2:$D$532,$P490)="Local / LUPC"),INDEX(All!$K$2:$K$532,$P490),IF(INDEX(All!$D$2:$D$532,$P490)="Census",INDEX(All!$AB$2:$AB$532,$P490),""))</f>
        <v>0</v>
      </c>
      <c r="L490">
        <f>IF(OR(INDEX(All!$D$2:$D$532,$P490)="Local",INDEX(All!$D$2:$D$532,$P490)="Local / LUPC"),INDEX(All!$L$2:$L$532,$P490),IF(INDEX(All!$D$2:$D$532,$P490)="Census",INDEX(All!$AC$2:$AC$532,$P490),""))</f>
        <v>0</v>
      </c>
      <c r="M490">
        <f>IF(OR(INDEX(All!$D$2:$D$532,$P490)="Local",INDEX(All!$D$2:$D$532,$P490)="Local / LUPC"),INDEX(All!$M$2:$M$532,$P490),IF(INDEX(All!$D$2:$D$532,$P490)="Census",INDEX(All!$X$2:$X$532,$P490),""))</f>
        <v>1</v>
      </c>
      <c r="N490" t="str">
        <f>IF(OR(INDEX(All!$D$2:$D$532,$P490)="Local",INDEX(All!$D$2:$D$532,$P490)="Local / LUPC"),INDEX(All!$N$2:$N$532,$P490),"")</f>
        <v/>
      </c>
      <c r="O490">
        <f>INDEX(All!$V$2:$V$532,$P490)</f>
        <v>0</v>
      </c>
      <c r="P490">
        <f>MATCH($A490&amp;"|"&amp;$B490,INDEX(All!$A$2:$A$532&amp;"|"&amp;All!$B$2:$B$532,0),0)</f>
        <v>420</v>
      </c>
    </row>
    <row r="491" spans="1:16" x14ac:dyDescent="0.2">
      <c r="A491" t="s">
        <v>509</v>
      </c>
      <c r="B491" t="s">
        <v>74</v>
      </c>
      <c r="C491">
        <f>INDEX(All!$C$2:$C$532,$P491)</f>
        <v>0</v>
      </c>
      <c r="D491" t="str">
        <f>INDEX(All!$D$2:$D$532,$P491)</f>
        <v>Census</v>
      </c>
      <c r="E491" t="str">
        <f>INDEX(All!$E$2:$E$532,$P491)</f>
        <v>No</v>
      </c>
      <c r="F491" s="5">
        <f>INDEX(All!$F$2:$F$532,$P491)</f>
        <v>1553</v>
      </c>
      <c r="G491">
        <f>INDEX(All!$G$2:$G$532,$P491)</f>
        <v>1853</v>
      </c>
      <c r="H491" t="str">
        <f>IF(OR(INDEX(All!$D$2:$D$532,$P491)="Local",INDEX(All!$D$2:$D$532,$P491)="Local / LUPC"),INDEX(All!$H$2:$H$532,$P491),"")</f>
        <v/>
      </c>
      <c r="I491">
        <f>IF(OR(INDEX(All!$D$2:$D$532,$P491)="Local",INDEX(All!$D$2:$D$532,$P491)="Local / LUPC"),INDEX(All!$I$2:$I$532,$P491),IF(INDEX(All!$D$2:$D$532,$P491)="Census",INDEX(All!$Y$2:$Y$532,$P491),""))</f>
        <v>14</v>
      </c>
      <c r="J491">
        <f>IF(OR(INDEX(All!$D$2:$D$532,$P491)="Local",INDEX(All!$D$2:$D$532,$P491)="Local / LUPC"),INDEX(All!$J$2:$J$532,$P491),IF(INDEX(All!$D$2:$D$532,$P491)="Census",INDEX(All!$AA$2:$AA$532,$P491),""))</f>
        <v>4</v>
      </c>
      <c r="K491">
        <f>IF(OR(INDEX(All!$D$2:$D$532,$P491)="Local",INDEX(All!$D$2:$D$532,$P491)="Local / LUPC"),INDEX(All!$K$2:$K$532,$P491),IF(INDEX(All!$D$2:$D$532,$P491)="Census",INDEX(All!$AB$2:$AB$532,$P491),""))</f>
        <v>0</v>
      </c>
      <c r="L491">
        <f>IF(OR(INDEX(All!$D$2:$D$532,$P491)="Local",INDEX(All!$D$2:$D$532,$P491)="Local / LUPC"),INDEX(All!$L$2:$L$532,$P491),IF(INDEX(All!$D$2:$D$532,$P491)="Census",INDEX(All!$AC$2:$AC$532,$P491),""))</f>
        <v>6</v>
      </c>
      <c r="M491">
        <f>IF(OR(INDEX(All!$D$2:$D$532,$P491)="Local",INDEX(All!$D$2:$D$532,$P491)="Local / LUPC"),INDEX(All!$M$2:$M$532,$P491),IF(INDEX(All!$D$2:$D$532,$P491)="Census",INDEX(All!$X$2:$X$532,$P491),""))</f>
        <v>24</v>
      </c>
      <c r="N491" t="str">
        <f>IF(OR(INDEX(All!$D$2:$D$532,$P491)="Local",INDEX(All!$D$2:$D$532,$P491)="Local / LUPC"),INDEX(All!$N$2:$N$532,$P491),"")</f>
        <v/>
      </c>
      <c r="O491">
        <f>INDEX(All!$V$2:$V$532,$P491)</f>
        <v>0</v>
      </c>
      <c r="P491">
        <f>MATCH($A491&amp;"|"&amp;$B491,INDEX(All!$A$2:$A$532&amp;"|"&amp;All!$B$2:$B$532,0),0)</f>
        <v>431</v>
      </c>
    </row>
    <row r="492" spans="1:16" x14ac:dyDescent="0.2">
      <c r="A492" t="s">
        <v>510</v>
      </c>
      <c r="B492" t="s">
        <v>72</v>
      </c>
      <c r="C492">
        <f>INDEX(All!$C$2:$C$532,$P492)</f>
        <v>0</v>
      </c>
      <c r="D492" t="str">
        <f>INDEX(All!$D$2:$D$532,$P492)</f>
        <v>Census</v>
      </c>
      <c r="E492" t="str">
        <f>INDEX(All!$E$2:$E$532,$P492)</f>
        <v>No</v>
      </c>
      <c r="F492" s="5">
        <f>INDEX(All!$F$2:$F$532,$P492)</f>
        <v>310</v>
      </c>
      <c r="G492">
        <f>INDEX(All!$G$2:$G$532,$P492)</f>
        <v>367</v>
      </c>
      <c r="H492" t="str">
        <f>IF(OR(INDEX(All!$D$2:$D$532,$P492)="Local",INDEX(All!$D$2:$D$532,$P492)="Local / LUPC"),INDEX(All!$H$2:$H$532,$P492),"")</f>
        <v/>
      </c>
      <c r="I492">
        <f>IF(OR(INDEX(All!$D$2:$D$532,$P492)="Local",INDEX(All!$D$2:$D$532,$P492)="Local / LUPC"),INDEX(All!$I$2:$I$532,$P492),IF(INDEX(All!$D$2:$D$532,$P492)="Census",INDEX(All!$Y$2:$Y$532,$P492),""))</f>
        <v>22</v>
      </c>
      <c r="J492">
        <f>IF(OR(INDEX(All!$D$2:$D$532,$P492)="Local",INDEX(All!$D$2:$D$532,$P492)="Local / LUPC"),INDEX(All!$J$2:$J$532,$P492),IF(INDEX(All!$D$2:$D$532,$P492)="Census",INDEX(All!$AA$2:$AA$532,$P492),""))</f>
        <v>0</v>
      </c>
      <c r="K492">
        <f>IF(OR(INDEX(All!$D$2:$D$532,$P492)="Local",INDEX(All!$D$2:$D$532,$P492)="Local / LUPC"),INDEX(All!$K$2:$K$532,$P492),IF(INDEX(All!$D$2:$D$532,$P492)="Census",INDEX(All!$AB$2:$AB$532,$P492),""))</f>
        <v>0</v>
      </c>
      <c r="L492">
        <f>IF(OR(INDEX(All!$D$2:$D$532,$P492)="Local",INDEX(All!$D$2:$D$532,$P492)="Local / LUPC"),INDEX(All!$L$2:$L$532,$P492),IF(INDEX(All!$D$2:$D$532,$P492)="Census",INDEX(All!$AC$2:$AC$532,$P492),""))</f>
        <v>0</v>
      </c>
      <c r="M492">
        <f>IF(OR(INDEX(All!$D$2:$D$532,$P492)="Local",INDEX(All!$D$2:$D$532,$P492)="Local / LUPC"),INDEX(All!$M$2:$M$532,$P492),IF(INDEX(All!$D$2:$D$532,$P492)="Census",INDEX(All!$X$2:$X$532,$P492),""))</f>
        <v>22</v>
      </c>
      <c r="N492" t="str">
        <f>IF(OR(INDEX(All!$D$2:$D$532,$P492)="Local",INDEX(All!$D$2:$D$532,$P492)="Local / LUPC"),INDEX(All!$N$2:$N$532,$P492),"")</f>
        <v/>
      </c>
      <c r="O492">
        <f>INDEX(All!$V$2:$V$532,$P492)</f>
        <v>0</v>
      </c>
      <c r="P492">
        <f>MATCH($A492&amp;"|"&amp;$B492,INDEX(All!$A$2:$A$532&amp;"|"&amp;All!$B$2:$B$532,0),0)</f>
        <v>432</v>
      </c>
    </row>
    <row r="493" spans="1:16" x14ac:dyDescent="0.2">
      <c r="A493" t="s">
        <v>512</v>
      </c>
      <c r="B493" t="s">
        <v>68</v>
      </c>
      <c r="C493">
        <f>INDEX(All!$C$2:$C$532,$P493)</f>
        <v>0</v>
      </c>
      <c r="D493" t="str">
        <f>INDEX(All!$D$2:$D$532,$P493)</f>
        <v>Census</v>
      </c>
      <c r="E493" t="str">
        <f>INDEX(All!$E$2:$E$532,$P493)</f>
        <v>No</v>
      </c>
      <c r="F493" s="5">
        <f>INDEX(All!$F$2:$F$532,$P493)</f>
        <v>842</v>
      </c>
      <c r="G493">
        <f>INDEX(All!$G$2:$G$532,$P493)</f>
        <v>735</v>
      </c>
      <c r="H493" t="str">
        <f>IF(OR(INDEX(All!$D$2:$D$532,$P493)="Local",INDEX(All!$D$2:$D$532,$P493)="Local / LUPC"),INDEX(All!$H$2:$H$532,$P493),"")</f>
        <v/>
      </c>
      <c r="I493">
        <f>IF(OR(INDEX(All!$D$2:$D$532,$P493)="Local",INDEX(All!$D$2:$D$532,$P493)="Local / LUPC"),INDEX(All!$I$2:$I$532,$P493),IF(INDEX(All!$D$2:$D$532,$P493)="Census",INDEX(All!$Y$2:$Y$532,$P493),""))</f>
        <v>3</v>
      </c>
      <c r="J493">
        <f>IF(OR(INDEX(All!$D$2:$D$532,$P493)="Local",INDEX(All!$D$2:$D$532,$P493)="Local / LUPC"),INDEX(All!$J$2:$J$532,$P493),IF(INDEX(All!$D$2:$D$532,$P493)="Census",INDEX(All!$AA$2:$AA$532,$P493),""))</f>
        <v>0</v>
      </c>
      <c r="K493">
        <f>IF(OR(INDEX(All!$D$2:$D$532,$P493)="Local",INDEX(All!$D$2:$D$532,$P493)="Local / LUPC"),INDEX(All!$K$2:$K$532,$P493),IF(INDEX(All!$D$2:$D$532,$P493)="Census",INDEX(All!$AB$2:$AB$532,$P493),""))</f>
        <v>0</v>
      </c>
      <c r="L493">
        <f>IF(OR(INDEX(All!$D$2:$D$532,$P493)="Local",INDEX(All!$D$2:$D$532,$P493)="Local / LUPC"),INDEX(All!$L$2:$L$532,$P493),IF(INDEX(All!$D$2:$D$532,$P493)="Census",INDEX(All!$AC$2:$AC$532,$P493),""))</f>
        <v>0</v>
      </c>
      <c r="M493">
        <f>IF(OR(INDEX(All!$D$2:$D$532,$P493)="Local",INDEX(All!$D$2:$D$532,$P493)="Local / LUPC"),INDEX(All!$M$2:$M$532,$P493),IF(INDEX(All!$D$2:$D$532,$P493)="Census",INDEX(All!$X$2:$X$532,$P493),""))</f>
        <v>3</v>
      </c>
      <c r="N493" t="str">
        <f>IF(OR(INDEX(All!$D$2:$D$532,$P493)="Local",INDEX(All!$D$2:$D$532,$P493)="Local / LUPC"),INDEX(All!$N$2:$N$532,$P493),"")</f>
        <v/>
      </c>
      <c r="O493">
        <f>INDEX(All!$V$2:$V$532,$P493)</f>
        <v>0</v>
      </c>
      <c r="P493">
        <f>MATCH($A493&amp;"|"&amp;$B493,INDEX(All!$A$2:$A$532&amp;"|"&amp;All!$B$2:$B$532,0),0)</f>
        <v>434</v>
      </c>
    </row>
    <row r="494" spans="1:16" x14ac:dyDescent="0.2">
      <c r="A494" t="s">
        <v>514</v>
      </c>
      <c r="B494" t="s">
        <v>68</v>
      </c>
      <c r="C494">
        <f>INDEX(All!$C$2:$C$532,$P494)</f>
        <v>0</v>
      </c>
      <c r="D494" t="str">
        <f>INDEX(All!$D$2:$D$532,$P494)</f>
        <v>Census</v>
      </c>
      <c r="E494" t="str">
        <f>INDEX(All!$E$2:$E$532,$P494)</f>
        <v>No</v>
      </c>
      <c r="F494" s="5">
        <f>INDEX(All!$F$2:$F$532,$P494)</f>
        <v>400</v>
      </c>
      <c r="G494">
        <f>INDEX(All!$G$2:$G$532,$P494)</f>
        <v>430</v>
      </c>
      <c r="H494" t="str">
        <f>IF(OR(INDEX(All!$D$2:$D$532,$P494)="Local",INDEX(All!$D$2:$D$532,$P494)="Local / LUPC"),INDEX(All!$H$2:$H$532,$P494),"")</f>
        <v/>
      </c>
      <c r="I494">
        <f>IF(OR(INDEX(All!$D$2:$D$532,$P494)="Local",INDEX(All!$D$2:$D$532,$P494)="Local / LUPC"),INDEX(All!$I$2:$I$532,$P494),IF(INDEX(All!$D$2:$D$532,$P494)="Census",INDEX(All!$Y$2:$Y$532,$P494),""))</f>
        <v>0</v>
      </c>
      <c r="J494">
        <f>IF(OR(INDEX(All!$D$2:$D$532,$P494)="Local",INDEX(All!$D$2:$D$532,$P494)="Local / LUPC"),INDEX(All!$J$2:$J$532,$P494),IF(INDEX(All!$D$2:$D$532,$P494)="Census",INDEX(All!$AA$2:$AA$532,$P494),""))</f>
        <v>0</v>
      </c>
      <c r="K494">
        <f>IF(OR(INDEX(All!$D$2:$D$532,$P494)="Local",INDEX(All!$D$2:$D$532,$P494)="Local / LUPC"),INDEX(All!$K$2:$K$532,$P494),IF(INDEX(All!$D$2:$D$532,$P494)="Census",INDEX(All!$AB$2:$AB$532,$P494),""))</f>
        <v>0</v>
      </c>
      <c r="L494">
        <f>IF(OR(INDEX(All!$D$2:$D$532,$P494)="Local",INDEX(All!$D$2:$D$532,$P494)="Local / LUPC"),INDEX(All!$L$2:$L$532,$P494),IF(INDEX(All!$D$2:$D$532,$P494)="Census",INDEX(All!$AC$2:$AC$532,$P494),""))</f>
        <v>0</v>
      </c>
      <c r="M494">
        <f>IF(OR(INDEX(All!$D$2:$D$532,$P494)="Local",INDEX(All!$D$2:$D$532,$P494)="Local / LUPC"),INDEX(All!$M$2:$M$532,$P494),IF(INDEX(All!$D$2:$D$532,$P494)="Census",INDEX(All!$X$2:$X$532,$P494),""))</f>
        <v>0</v>
      </c>
      <c r="N494" t="str">
        <f>IF(OR(INDEX(All!$D$2:$D$532,$P494)="Local",INDEX(All!$D$2:$D$532,$P494)="Local / LUPC"),INDEX(All!$N$2:$N$532,$P494),"")</f>
        <v/>
      </c>
      <c r="O494">
        <f>INDEX(All!$V$2:$V$532,$P494)</f>
        <v>0</v>
      </c>
      <c r="P494">
        <f>MATCH($A494&amp;"|"&amp;$B494,INDEX(All!$A$2:$A$532&amp;"|"&amp;All!$B$2:$B$532,0),0)</f>
        <v>436</v>
      </c>
    </row>
    <row r="495" spans="1:16" x14ac:dyDescent="0.2">
      <c r="A495" t="s">
        <v>517</v>
      </c>
      <c r="B495" t="s">
        <v>72</v>
      </c>
      <c r="C495">
        <f>INDEX(All!$C$2:$C$532,$P495)</f>
        <v>0</v>
      </c>
      <c r="D495" t="str">
        <f>INDEX(All!$D$2:$D$532,$P495)</f>
        <v>Census</v>
      </c>
      <c r="E495" t="str">
        <f>INDEX(All!$E$2:$E$532,$P495)</f>
        <v>No</v>
      </c>
      <c r="F495" s="5">
        <f>INDEX(All!$F$2:$F$532,$P495)</f>
        <v>465</v>
      </c>
      <c r="G495">
        <f>INDEX(All!$G$2:$G$532,$P495)</f>
        <v>376</v>
      </c>
      <c r="H495" t="str">
        <f>IF(OR(INDEX(All!$D$2:$D$532,$P495)="Local",INDEX(All!$D$2:$D$532,$P495)="Local / LUPC"),INDEX(All!$H$2:$H$532,$P495),"")</f>
        <v/>
      </c>
      <c r="I495">
        <f>IF(OR(INDEX(All!$D$2:$D$532,$P495)="Local",INDEX(All!$D$2:$D$532,$P495)="Local / LUPC"),INDEX(All!$I$2:$I$532,$P495),IF(INDEX(All!$D$2:$D$532,$P495)="Census",INDEX(All!$Y$2:$Y$532,$P495),""))</f>
        <v>0</v>
      </c>
      <c r="J495">
        <f>IF(OR(INDEX(All!$D$2:$D$532,$P495)="Local",INDEX(All!$D$2:$D$532,$P495)="Local / LUPC"),INDEX(All!$J$2:$J$532,$P495),IF(INDEX(All!$D$2:$D$532,$P495)="Census",INDEX(All!$AA$2:$AA$532,$P495),""))</f>
        <v>0</v>
      </c>
      <c r="K495">
        <f>IF(OR(INDEX(All!$D$2:$D$532,$P495)="Local",INDEX(All!$D$2:$D$532,$P495)="Local / LUPC"),INDEX(All!$K$2:$K$532,$P495),IF(INDEX(All!$D$2:$D$532,$P495)="Census",INDEX(All!$AB$2:$AB$532,$P495),""))</f>
        <v>0</v>
      </c>
      <c r="L495">
        <f>IF(OR(INDEX(All!$D$2:$D$532,$P495)="Local",INDEX(All!$D$2:$D$532,$P495)="Local / LUPC"),INDEX(All!$L$2:$L$532,$P495),IF(INDEX(All!$D$2:$D$532,$P495)="Census",INDEX(All!$AC$2:$AC$532,$P495),""))</f>
        <v>0</v>
      </c>
      <c r="M495">
        <f>IF(OR(INDEX(All!$D$2:$D$532,$P495)="Local",INDEX(All!$D$2:$D$532,$P495)="Local / LUPC"),INDEX(All!$M$2:$M$532,$P495),IF(INDEX(All!$D$2:$D$532,$P495)="Census",INDEX(All!$X$2:$X$532,$P495),""))</f>
        <v>0</v>
      </c>
      <c r="N495" t="str">
        <f>IF(OR(INDEX(All!$D$2:$D$532,$P495)="Local",INDEX(All!$D$2:$D$532,$P495)="Local / LUPC"),INDEX(All!$N$2:$N$532,$P495),"")</f>
        <v/>
      </c>
      <c r="O495">
        <f>INDEX(All!$V$2:$V$532,$P495)</f>
        <v>0</v>
      </c>
      <c r="P495">
        <f>MATCH($A495&amp;"|"&amp;$B495,INDEX(All!$A$2:$A$532&amp;"|"&amp;All!$B$2:$B$532,0),0)</f>
        <v>439</v>
      </c>
    </row>
    <row r="496" spans="1:16" x14ac:dyDescent="0.2">
      <c r="A496" t="s">
        <v>519</v>
      </c>
      <c r="B496" t="s">
        <v>79</v>
      </c>
      <c r="C496">
        <f>INDEX(All!$C$2:$C$532,$P496)</f>
        <v>0</v>
      </c>
      <c r="D496" t="str">
        <f>INDEX(All!$D$2:$D$532,$P496)</f>
        <v>Census</v>
      </c>
      <c r="E496" t="str">
        <f>INDEX(All!$E$2:$E$532,$P496)</f>
        <v>No</v>
      </c>
      <c r="F496" s="5">
        <f>INDEX(All!$F$2:$F$532,$P496)</f>
        <v>556</v>
      </c>
      <c r="G496">
        <f>INDEX(All!$G$2:$G$532,$P496)</f>
        <v>626</v>
      </c>
      <c r="H496" t="str">
        <f>IF(OR(INDEX(All!$D$2:$D$532,$P496)="Local",INDEX(All!$D$2:$D$532,$P496)="Local / LUPC"),INDEX(All!$H$2:$H$532,$P496),"")</f>
        <v/>
      </c>
      <c r="I496">
        <f>IF(OR(INDEX(All!$D$2:$D$532,$P496)="Local",INDEX(All!$D$2:$D$532,$P496)="Local / LUPC"),INDEX(All!$I$2:$I$532,$P496),IF(INDEX(All!$D$2:$D$532,$P496)="Census",INDEX(All!$Y$2:$Y$532,$P496),""))</f>
        <v>4</v>
      </c>
      <c r="J496">
        <f>IF(OR(INDEX(All!$D$2:$D$532,$P496)="Local",INDEX(All!$D$2:$D$532,$P496)="Local / LUPC"),INDEX(All!$J$2:$J$532,$P496),IF(INDEX(All!$D$2:$D$532,$P496)="Census",INDEX(All!$AA$2:$AA$532,$P496),""))</f>
        <v>0</v>
      </c>
      <c r="K496">
        <f>IF(OR(INDEX(All!$D$2:$D$532,$P496)="Local",INDEX(All!$D$2:$D$532,$P496)="Local / LUPC"),INDEX(All!$K$2:$K$532,$P496),IF(INDEX(All!$D$2:$D$532,$P496)="Census",INDEX(All!$AB$2:$AB$532,$P496),""))</f>
        <v>0</v>
      </c>
      <c r="L496">
        <f>IF(OR(INDEX(All!$D$2:$D$532,$P496)="Local",INDEX(All!$D$2:$D$532,$P496)="Local / LUPC"),INDEX(All!$L$2:$L$532,$P496),IF(INDEX(All!$D$2:$D$532,$P496)="Census",INDEX(All!$AC$2:$AC$532,$P496),""))</f>
        <v>0</v>
      </c>
      <c r="M496">
        <f>IF(OR(INDEX(All!$D$2:$D$532,$P496)="Local",INDEX(All!$D$2:$D$532,$P496)="Local / LUPC"),INDEX(All!$M$2:$M$532,$P496),IF(INDEX(All!$D$2:$D$532,$P496)="Census",INDEX(All!$X$2:$X$532,$P496),""))</f>
        <v>4</v>
      </c>
      <c r="N496" t="str">
        <f>IF(OR(INDEX(All!$D$2:$D$532,$P496)="Local",INDEX(All!$D$2:$D$532,$P496)="Local / LUPC"),INDEX(All!$N$2:$N$532,$P496),"")</f>
        <v/>
      </c>
      <c r="O496">
        <f>INDEX(All!$V$2:$V$532,$P496)</f>
        <v>0</v>
      </c>
      <c r="P496">
        <f>MATCH($A496&amp;"|"&amp;$B496,INDEX(All!$A$2:$A$532&amp;"|"&amp;All!$B$2:$B$532,0),0)</f>
        <v>441</v>
      </c>
    </row>
    <row r="497" spans="1:16" x14ac:dyDescent="0.2">
      <c r="A497" t="s">
        <v>520</v>
      </c>
      <c r="B497" t="s">
        <v>72</v>
      </c>
      <c r="C497">
        <f>INDEX(All!$C$2:$C$532,$P497)</f>
        <v>0</v>
      </c>
      <c r="D497" t="str">
        <f>INDEX(All!$D$2:$D$532,$P497)</f>
        <v>Census</v>
      </c>
      <c r="E497" t="str">
        <f>INDEX(All!$E$2:$E$532,$P497)</f>
        <v>No</v>
      </c>
      <c r="F497" s="5">
        <f>INDEX(All!$F$2:$F$532,$P497)</f>
        <v>1151</v>
      </c>
      <c r="G497">
        <f>INDEX(All!$G$2:$G$532,$P497)</f>
        <v>1229</v>
      </c>
      <c r="H497" t="str">
        <f>IF(OR(INDEX(All!$D$2:$D$532,$P497)="Local",INDEX(All!$D$2:$D$532,$P497)="Local / LUPC"),INDEX(All!$H$2:$H$532,$P497),"")</f>
        <v/>
      </c>
      <c r="I497">
        <f>IF(OR(INDEX(All!$D$2:$D$532,$P497)="Local",INDEX(All!$D$2:$D$532,$P497)="Local / LUPC"),INDEX(All!$I$2:$I$532,$P497),IF(INDEX(All!$D$2:$D$532,$P497)="Census",INDEX(All!$Y$2:$Y$532,$P497),""))</f>
        <v>6</v>
      </c>
      <c r="J497">
        <f>IF(OR(INDEX(All!$D$2:$D$532,$P497)="Local",INDEX(All!$D$2:$D$532,$P497)="Local / LUPC"),INDEX(All!$J$2:$J$532,$P497),IF(INDEX(All!$D$2:$D$532,$P497)="Census",INDEX(All!$AA$2:$AA$532,$P497),""))</f>
        <v>0</v>
      </c>
      <c r="K497">
        <f>IF(OR(INDEX(All!$D$2:$D$532,$P497)="Local",INDEX(All!$D$2:$D$532,$P497)="Local / LUPC"),INDEX(All!$K$2:$K$532,$P497),IF(INDEX(All!$D$2:$D$532,$P497)="Census",INDEX(All!$AB$2:$AB$532,$P497),""))</f>
        <v>0</v>
      </c>
      <c r="L497">
        <f>IF(OR(INDEX(All!$D$2:$D$532,$P497)="Local",INDEX(All!$D$2:$D$532,$P497)="Local / LUPC"),INDEX(All!$L$2:$L$532,$P497),IF(INDEX(All!$D$2:$D$532,$P497)="Census",INDEX(All!$AC$2:$AC$532,$P497),""))</f>
        <v>0</v>
      </c>
      <c r="M497">
        <f>IF(OR(INDEX(All!$D$2:$D$532,$P497)="Local",INDEX(All!$D$2:$D$532,$P497)="Local / LUPC"),INDEX(All!$M$2:$M$532,$P497),IF(INDEX(All!$D$2:$D$532,$P497)="Census",INDEX(All!$X$2:$X$532,$P497),""))</f>
        <v>6</v>
      </c>
      <c r="N497" t="str">
        <f>IF(OR(INDEX(All!$D$2:$D$532,$P497)="Local",INDEX(All!$D$2:$D$532,$P497)="Local / LUPC"),INDEX(All!$N$2:$N$532,$P497),"")</f>
        <v/>
      </c>
      <c r="O497">
        <f>INDEX(All!$V$2:$V$532,$P497)</f>
        <v>0</v>
      </c>
      <c r="P497">
        <f>MATCH($A497&amp;"|"&amp;$B497,INDEX(All!$A$2:$A$532&amp;"|"&amp;All!$B$2:$B$532,0),0)</f>
        <v>442</v>
      </c>
    </row>
    <row r="498" spans="1:16" x14ac:dyDescent="0.2">
      <c r="A498" t="s">
        <v>521</v>
      </c>
      <c r="B498" t="s">
        <v>62</v>
      </c>
      <c r="C498">
        <f>INDEX(All!$C$2:$C$532,$P498)</f>
        <v>0</v>
      </c>
      <c r="D498" t="str">
        <f>INDEX(All!$D$2:$D$532,$P498)</f>
        <v>Census</v>
      </c>
      <c r="E498" t="str">
        <f>INDEX(All!$E$2:$E$532,$P498)</f>
        <v>No</v>
      </c>
      <c r="F498" s="5">
        <f>INDEX(All!$F$2:$F$532,$P498)</f>
        <v>1388</v>
      </c>
      <c r="G498">
        <f>INDEX(All!$G$2:$G$532,$P498)</f>
        <v>1163</v>
      </c>
      <c r="H498" t="str">
        <f>IF(OR(INDEX(All!$D$2:$D$532,$P498)="Local",INDEX(All!$D$2:$D$532,$P498)="Local / LUPC"),INDEX(All!$H$2:$H$532,$P498),"")</f>
        <v/>
      </c>
      <c r="I498">
        <f>IF(OR(INDEX(All!$D$2:$D$532,$P498)="Local",INDEX(All!$D$2:$D$532,$P498)="Local / LUPC"),INDEX(All!$I$2:$I$532,$P498),IF(INDEX(All!$D$2:$D$532,$P498)="Census",INDEX(All!$Y$2:$Y$532,$P498),""))</f>
        <v>9</v>
      </c>
      <c r="J498">
        <f>IF(OR(INDEX(All!$D$2:$D$532,$P498)="Local",INDEX(All!$D$2:$D$532,$P498)="Local / LUPC"),INDEX(All!$J$2:$J$532,$P498),IF(INDEX(All!$D$2:$D$532,$P498)="Census",INDEX(All!$AA$2:$AA$532,$P498),""))</f>
        <v>0</v>
      </c>
      <c r="K498">
        <f>IF(OR(INDEX(All!$D$2:$D$532,$P498)="Local",INDEX(All!$D$2:$D$532,$P498)="Local / LUPC"),INDEX(All!$K$2:$K$532,$P498),IF(INDEX(All!$D$2:$D$532,$P498)="Census",INDEX(All!$AB$2:$AB$532,$P498),""))</f>
        <v>0</v>
      </c>
      <c r="L498">
        <f>IF(OR(INDEX(All!$D$2:$D$532,$P498)="Local",INDEX(All!$D$2:$D$532,$P498)="Local / LUPC"),INDEX(All!$L$2:$L$532,$P498),IF(INDEX(All!$D$2:$D$532,$P498)="Census",INDEX(All!$AC$2:$AC$532,$P498),""))</f>
        <v>0</v>
      </c>
      <c r="M498">
        <f>IF(OR(INDEX(All!$D$2:$D$532,$P498)="Local",INDEX(All!$D$2:$D$532,$P498)="Local / LUPC"),INDEX(All!$M$2:$M$532,$P498),IF(INDEX(All!$D$2:$D$532,$P498)="Census",INDEX(All!$X$2:$X$532,$P498),""))</f>
        <v>9</v>
      </c>
      <c r="N498" t="str">
        <f>IF(OR(INDEX(All!$D$2:$D$532,$P498)="Local",INDEX(All!$D$2:$D$532,$P498)="Local / LUPC"),INDEX(All!$N$2:$N$532,$P498),"")</f>
        <v/>
      </c>
      <c r="O498">
        <f>INDEX(All!$V$2:$V$532,$P498)</f>
        <v>0</v>
      </c>
      <c r="P498">
        <f>MATCH($A498&amp;"|"&amp;$B498,INDEX(All!$A$2:$A$532&amp;"|"&amp;All!$B$2:$B$532,0),0)</f>
        <v>443</v>
      </c>
    </row>
    <row r="499" spans="1:16" x14ac:dyDescent="0.2">
      <c r="A499" t="s">
        <v>523</v>
      </c>
      <c r="B499" t="s">
        <v>116</v>
      </c>
      <c r="C499">
        <f>INDEX(All!$C$2:$C$532,$P499)</f>
        <v>0</v>
      </c>
      <c r="D499" t="str">
        <f>INDEX(All!$D$2:$D$532,$P499)</f>
        <v>Census</v>
      </c>
      <c r="E499" t="str">
        <f>INDEX(All!$E$2:$E$532,$P499)</f>
        <v>No</v>
      </c>
      <c r="F499" s="5">
        <f>INDEX(All!$F$2:$F$532,$P499)</f>
        <v>1652</v>
      </c>
      <c r="G499">
        <f>INDEX(All!$G$2:$G$532,$P499)</f>
        <v>1595</v>
      </c>
      <c r="H499" t="str">
        <f>IF(OR(INDEX(All!$D$2:$D$532,$P499)="Local",INDEX(All!$D$2:$D$532,$P499)="Local / LUPC"),INDEX(All!$H$2:$H$532,$P499),"")</f>
        <v/>
      </c>
      <c r="I499">
        <f>IF(OR(INDEX(All!$D$2:$D$532,$P499)="Local",INDEX(All!$D$2:$D$532,$P499)="Local / LUPC"),INDEX(All!$I$2:$I$532,$P499),IF(INDEX(All!$D$2:$D$532,$P499)="Census",INDEX(All!$Y$2:$Y$532,$P499),""))</f>
        <v>11</v>
      </c>
      <c r="J499">
        <f>IF(OR(INDEX(All!$D$2:$D$532,$P499)="Local",INDEX(All!$D$2:$D$532,$P499)="Local / LUPC"),INDEX(All!$J$2:$J$532,$P499),IF(INDEX(All!$D$2:$D$532,$P499)="Census",INDEX(All!$AA$2:$AA$532,$P499),""))</f>
        <v>0</v>
      </c>
      <c r="K499">
        <f>IF(OR(INDEX(All!$D$2:$D$532,$P499)="Local",INDEX(All!$D$2:$D$532,$P499)="Local / LUPC"),INDEX(All!$K$2:$K$532,$P499),IF(INDEX(All!$D$2:$D$532,$P499)="Census",INDEX(All!$AB$2:$AB$532,$P499),""))</f>
        <v>0</v>
      </c>
      <c r="L499">
        <f>IF(OR(INDEX(All!$D$2:$D$532,$P499)="Local",INDEX(All!$D$2:$D$532,$P499)="Local / LUPC"),INDEX(All!$L$2:$L$532,$P499),IF(INDEX(All!$D$2:$D$532,$P499)="Census",INDEX(All!$AC$2:$AC$532,$P499),""))</f>
        <v>0</v>
      </c>
      <c r="M499">
        <f>IF(OR(INDEX(All!$D$2:$D$532,$P499)="Local",INDEX(All!$D$2:$D$532,$P499)="Local / LUPC"),INDEX(All!$M$2:$M$532,$P499),IF(INDEX(All!$D$2:$D$532,$P499)="Census",INDEX(All!$X$2:$X$532,$P499),""))</f>
        <v>11</v>
      </c>
      <c r="N499" t="str">
        <f>IF(OR(INDEX(All!$D$2:$D$532,$P499)="Local",INDEX(All!$D$2:$D$532,$P499)="Local / LUPC"),INDEX(All!$N$2:$N$532,$P499),"")</f>
        <v/>
      </c>
      <c r="O499">
        <f>INDEX(All!$V$2:$V$532,$P499)</f>
        <v>0</v>
      </c>
      <c r="P499">
        <f>MATCH($A499&amp;"|"&amp;$B499,INDEX(All!$A$2:$A$532&amp;"|"&amp;All!$B$2:$B$532,0),0)</f>
        <v>445</v>
      </c>
    </row>
    <row r="500" spans="1:16" x14ac:dyDescent="0.2">
      <c r="A500" t="s">
        <v>526</v>
      </c>
      <c r="B500" t="s">
        <v>77</v>
      </c>
      <c r="C500">
        <f>INDEX(All!$C$2:$C$532,$P500)</f>
        <v>0</v>
      </c>
      <c r="D500" t="str">
        <f>INDEX(All!$D$2:$D$532,$P500)</f>
        <v>Census</v>
      </c>
      <c r="E500" t="str">
        <f>INDEX(All!$E$2:$E$532,$P500)</f>
        <v>No</v>
      </c>
      <c r="F500" s="5">
        <f>INDEX(All!$F$2:$F$532,$P500)</f>
        <v>535</v>
      </c>
      <c r="G500">
        <f>INDEX(All!$G$2:$G$532,$P500)</f>
        <v>449</v>
      </c>
      <c r="H500" t="str">
        <f>IF(OR(INDEX(All!$D$2:$D$532,$P500)="Local",INDEX(All!$D$2:$D$532,$P500)="Local / LUPC"),INDEX(All!$H$2:$H$532,$P500),"")</f>
        <v/>
      </c>
      <c r="I500">
        <f>IF(OR(INDEX(All!$D$2:$D$532,$P500)="Local",INDEX(All!$D$2:$D$532,$P500)="Local / LUPC"),INDEX(All!$I$2:$I$532,$P500),IF(INDEX(All!$D$2:$D$532,$P500)="Census",INDEX(All!$Y$2:$Y$532,$P500),""))</f>
        <v>5</v>
      </c>
      <c r="J500">
        <f>IF(OR(INDEX(All!$D$2:$D$532,$P500)="Local",INDEX(All!$D$2:$D$532,$P500)="Local / LUPC"),INDEX(All!$J$2:$J$532,$P500),IF(INDEX(All!$D$2:$D$532,$P500)="Census",INDEX(All!$AA$2:$AA$532,$P500),""))</f>
        <v>0</v>
      </c>
      <c r="K500">
        <f>IF(OR(INDEX(All!$D$2:$D$532,$P500)="Local",INDEX(All!$D$2:$D$532,$P500)="Local / LUPC"),INDEX(All!$K$2:$K$532,$P500),IF(INDEX(All!$D$2:$D$532,$P500)="Census",INDEX(All!$AB$2:$AB$532,$P500),""))</f>
        <v>0</v>
      </c>
      <c r="L500">
        <f>IF(OR(INDEX(All!$D$2:$D$532,$P500)="Local",INDEX(All!$D$2:$D$532,$P500)="Local / LUPC"),INDEX(All!$L$2:$L$532,$P500),IF(INDEX(All!$D$2:$D$532,$P500)="Census",INDEX(All!$AC$2:$AC$532,$P500),""))</f>
        <v>0</v>
      </c>
      <c r="M500">
        <f>IF(OR(INDEX(All!$D$2:$D$532,$P500)="Local",INDEX(All!$D$2:$D$532,$P500)="Local / LUPC"),INDEX(All!$M$2:$M$532,$P500),IF(INDEX(All!$D$2:$D$532,$P500)="Census",INDEX(All!$X$2:$X$532,$P500),""))</f>
        <v>5</v>
      </c>
      <c r="N500" t="str">
        <f>IF(OR(INDEX(All!$D$2:$D$532,$P500)="Local",INDEX(All!$D$2:$D$532,$P500)="Local / LUPC"),INDEX(All!$N$2:$N$532,$P500),"")</f>
        <v/>
      </c>
      <c r="O500">
        <f>INDEX(All!$V$2:$V$532,$P500)</f>
        <v>0</v>
      </c>
      <c r="P500">
        <f>MATCH($A500&amp;"|"&amp;$B500,INDEX(All!$A$2:$A$532&amp;"|"&amp;All!$B$2:$B$532,0),0)</f>
        <v>448</v>
      </c>
    </row>
    <row r="501" spans="1:16" x14ac:dyDescent="0.2">
      <c r="A501" t="s">
        <v>528</v>
      </c>
      <c r="B501" t="s">
        <v>74</v>
      </c>
      <c r="C501">
        <f>INDEX(All!$C$2:$C$532,$P501)</f>
        <v>0</v>
      </c>
      <c r="D501" t="str">
        <f>INDEX(All!$D$2:$D$532,$P501)</f>
        <v>Census</v>
      </c>
      <c r="E501" t="str">
        <f>INDEX(All!$E$2:$E$532,$P501)</f>
        <v>No</v>
      </c>
      <c r="F501" s="5">
        <f>INDEX(All!$F$2:$F$532,$P501)</f>
        <v>1246</v>
      </c>
      <c r="G501">
        <f>INDEX(All!$G$2:$G$532,$P501)</f>
        <v>1276</v>
      </c>
      <c r="H501" t="str">
        <f>IF(OR(INDEX(All!$D$2:$D$532,$P501)="Local",INDEX(All!$D$2:$D$532,$P501)="Local / LUPC"),INDEX(All!$H$2:$H$532,$P501),"")</f>
        <v/>
      </c>
      <c r="I501">
        <f>IF(OR(INDEX(All!$D$2:$D$532,$P501)="Local",INDEX(All!$D$2:$D$532,$P501)="Local / LUPC"),INDEX(All!$I$2:$I$532,$P501),IF(INDEX(All!$D$2:$D$532,$P501)="Census",INDEX(All!$Y$2:$Y$532,$P501),""))</f>
        <v>8</v>
      </c>
      <c r="J501">
        <f>IF(OR(INDEX(All!$D$2:$D$532,$P501)="Local",INDEX(All!$D$2:$D$532,$P501)="Local / LUPC"),INDEX(All!$J$2:$J$532,$P501),IF(INDEX(All!$D$2:$D$532,$P501)="Census",INDEX(All!$AA$2:$AA$532,$P501),""))</f>
        <v>0</v>
      </c>
      <c r="K501">
        <f>IF(OR(INDEX(All!$D$2:$D$532,$P501)="Local",INDEX(All!$D$2:$D$532,$P501)="Local / LUPC"),INDEX(All!$K$2:$K$532,$P501),IF(INDEX(All!$D$2:$D$532,$P501)="Census",INDEX(All!$AB$2:$AB$532,$P501),""))</f>
        <v>0</v>
      </c>
      <c r="L501">
        <f>IF(OR(INDEX(All!$D$2:$D$532,$P501)="Local",INDEX(All!$D$2:$D$532,$P501)="Local / LUPC"),INDEX(All!$L$2:$L$532,$P501),IF(INDEX(All!$D$2:$D$532,$P501)="Census",INDEX(All!$AC$2:$AC$532,$P501),""))</f>
        <v>0</v>
      </c>
      <c r="M501">
        <f>IF(OR(INDEX(All!$D$2:$D$532,$P501)="Local",INDEX(All!$D$2:$D$532,$P501)="Local / LUPC"),INDEX(All!$M$2:$M$532,$P501),IF(INDEX(All!$D$2:$D$532,$P501)="Census",INDEX(All!$X$2:$X$532,$P501),""))</f>
        <v>8</v>
      </c>
      <c r="N501" t="str">
        <f>IF(OR(INDEX(All!$D$2:$D$532,$P501)="Local",INDEX(All!$D$2:$D$532,$P501)="Local / LUPC"),INDEX(All!$N$2:$N$532,$P501),"")</f>
        <v/>
      </c>
      <c r="O501">
        <f>INDEX(All!$V$2:$V$532,$P501)</f>
        <v>0</v>
      </c>
      <c r="P501">
        <f>MATCH($A501&amp;"|"&amp;$B501,INDEX(All!$A$2:$A$532&amp;"|"&amp;All!$B$2:$B$532,0),0)</f>
        <v>450</v>
      </c>
    </row>
    <row r="502" spans="1:16" x14ac:dyDescent="0.2">
      <c r="A502" t="s">
        <v>532</v>
      </c>
      <c r="B502" t="s">
        <v>116</v>
      </c>
      <c r="C502">
        <f>INDEX(All!$C$2:$C$532,$P502)</f>
        <v>0</v>
      </c>
      <c r="D502" t="str">
        <f>INDEX(All!$D$2:$D$532,$P502)</f>
        <v>Census</v>
      </c>
      <c r="E502" t="str">
        <f>INDEX(All!$E$2:$E$532,$P502)</f>
        <v>No</v>
      </c>
      <c r="F502" s="5">
        <f>INDEX(All!$F$2:$F$532,$P502)</f>
        <v>1195</v>
      </c>
      <c r="G502">
        <f>INDEX(All!$G$2:$G$532,$P502)</f>
        <v>1421</v>
      </c>
      <c r="H502" t="str">
        <f>IF(OR(INDEX(All!$D$2:$D$532,$P502)="Local",INDEX(All!$D$2:$D$532,$P502)="Local / LUPC"),INDEX(All!$H$2:$H$532,$P502),"")</f>
        <v/>
      </c>
      <c r="I502">
        <f>IF(OR(INDEX(All!$D$2:$D$532,$P502)="Local",INDEX(All!$D$2:$D$532,$P502)="Local / LUPC"),INDEX(All!$I$2:$I$532,$P502),IF(INDEX(All!$D$2:$D$532,$P502)="Census",INDEX(All!$Y$2:$Y$532,$P502),""))</f>
        <v>12</v>
      </c>
      <c r="J502">
        <f>IF(OR(INDEX(All!$D$2:$D$532,$P502)="Local",INDEX(All!$D$2:$D$532,$P502)="Local / LUPC"),INDEX(All!$J$2:$J$532,$P502),IF(INDEX(All!$D$2:$D$532,$P502)="Census",INDEX(All!$AA$2:$AA$532,$P502),""))</f>
        <v>0</v>
      </c>
      <c r="K502">
        <f>IF(OR(INDEX(All!$D$2:$D$532,$P502)="Local",INDEX(All!$D$2:$D$532,$P502)="Local / LUPC"),INDEX(All!$K$2:$K$532,$P502),IF(INDEX(All!$D$2:$D$532,$P502)="Census",INDEX(All!$AB$2:$AB$532,$P502),""))</f>
        <v>0</v>
      </c>
      <c r="L502">
        <f>IF(OR(INDEX(All!$D$2:$D$532,$P502)="Local",INDEX(All!$D$2:$D$532,$P502)="Local / LUPC"),INDEX(All!$L$2:$L$532,$P502),IF(INDEX(All!$D$2:$D$532,$P502)="Census",INDEX(All!$AC$2:$AC$532,$P502),""))</f>
        <v>0</v>
      </c>
      <c r="M502">
        <f>IF(OR(INDEX(All!$D$2:$D$532,$P502)="Local",INDEX(All!$D$2:$D$532,$P502)="Local / LUPC"),INDEX(All!$M$2:$M$532,$P502),IF(INDEX(All!$D$2:$D$532,$P502)="Census",INDEX(All!$X$2:$X$532,$P502),""))</f>
        <v>12</v>
      </c>
      <c r="N502" t="str">
        <f>IF(OR(INDEX(All!$D$2:$D$532,$P502)="Local",INDEX(All!$D$2:$D$532,$P502)="Local / LUPC"),INDEX(All!$N$2:$N$532,$P502),"")</f>
        <v/>
      </c>
      <c r="O502">
        <f>INDEX(All!$V$2:$V$532,$P502)</f>
        <v>0</v>
      </c>
      <c r="P502">
        <f>MATCH($A502&amp;"|"&amp;$B502,INDEX(All!$A$2:$A$532&amp;"|"&amp;All!$B$2:$B$532,0),0)</f>
        <v>454</v>
      </c>
    </row>
    <row r="503" spans="1:16" x14ac:dyDescent="0.2">
      <c r="A503" t="s">
        <v>535</v>
      </c>
      <c r="B503" t="s">
        <v>100</v>
      </c>
      <c r="C503">
        <f>INDEX(All!$C$2:$C$532,$P503)</f>
        <v>0</v>
      </c>
      <c r="D503" t="str">
        <f>INDEX(All!$D$2:$D$532,$P503)</f>
        <v>Census</v>
      </c>
      <c r="E503" t="str">
        <f>INDEX(All!$E$2:$E$532,$P503)</f>
        <v>No</v>
      </c>
      <c r="F503" s="5">
        <f>INDEX(All!$F$2:$F$532,$P503)</f>
        <v>824</v>
      </c>
      <c r="G503">
        <f>INDEX(All!$G$2:$G$532,$P503)</f>
        <v>550</v>
      </c>
      <c r="H503" t="str">
        <f>IF(OR(INDEX(All!$D$2:$D$532,$P503)="Local",INDEX(All!$D$2:$D$532,$P503)="Local / LUPC"),INDEX(All!$H$2:$H$532,$P503),"")</f>
        <v/>
      </c>
      <c r="I503">
        <f>IF(OR(INDEX(All!$D$2:$D$532,$P503)="Local",INDEX(All!$D$2:$D$532,$P503)="Local / LUPC"),INDEX(All!$I$2:$I$532,$P503),IF(INDEX(All!$D$2:$D$532,$P503)="Census",INDEX(All!$Y$2:$Y$532,$P503),""))</f>
        <v>1</v>
      </c>
      <c r="J503">
        <f>IF(OR(INDEX(All!$D$2:$D$532,$P503)="Local",INDEX(All!$D$2:$D$532,$P503)="Local / LUPC"),INDEX(All!$J$2:$J$532,$P503),IF(INDEX(All!$D$2:$D$532,$P503)="Census",INDEX(All!$AA$2:$AA$532,$P503),""))</f>
        <v>0</v>
      </c>
      <c r="K503">
        <f>IF(OR(INDEX(All!$D$2:$D$532,$P503)="Local",INDEX(All!$D$2:$D$532,$P503)="Local / LUPC"),INDEX(All!$K$2:$K$532,$P503),IF(INDEX(All!$D$2:$D$532,$P503)="Census",INDEX(All!$AB$2:$AB$532,$P503),""))</f>
        <v>0</v>
      </c>
      <c r="L503">
        <f>IF(OR(INDEX(All!$D$2:$D$532,$P503)="Local",INDEX(All!$D$2:$D$532,$P503)="Local / LUPC"),INDEX(All!$L$2:$L$532,$P503),IF(INDEX(All!$D$2:$D$532,$P503)="Census",INDEX(All!$AC$2:$AC$532,$P503),""))</f>
        <v>0</v>
      </c>
      <c r="M503">
        <f>IF(OR(INDEX(All!$D$2:$D$532,$P503)="Local",INDEX(All!$D$2:$D$532,$P503)="Local / LUPC"),INDEX(All!$M$2:$M$532,$P503),IF(INDEX(All!$D$2:$D$532,$P503)="Census",INDEX(All!$X$2:$X$532,$P503),""))</f>
        <v>1</v>
      </c>
      <c r="N503" t="str">
        <f>IF(OR(INDEX(All!$D$2:$D$532,$P503)="Local",INDEX(All!$D$2:$D$532,$P503)="Local / LUPC"),INDEX(All!$N$2:$N$532,$P503),"")</f>
        <v/>
      </c>
      <c r="O503">
        <f>INDEX(All!$V$2:$V$532,$P503)</f>
        <v>0</v>
      </c>
      <c r="P503">
        <f>MATCH($A503&amp;"|"&amp;$B503,INDEX(All!$A$2:$A$532&amp;"|"&amp;All!$B$2:$B$532,0),0)</f>
        <v>457</v>
      </c>
    </row>
    <row r="504" spans="1:16" x14ac:dyDescent="0.2">
      <c r="A504" t="s">
        <v>538</v>
      </c>
      <c r="B504" t="s">
        <v>116</v>
      </c>
      <c r="C504">
        <f>INDEX(All!$C$2:$C$532,$P504)</f>
        <v>0</v>
      </c>
      <c r="D504" t="str">
        <f>INDEX(All!$D$2:$D$532,$P504)</f>
        <v>Census</v>
      </c>
      <c r="E504" t="str">
        <f>INDEX(All!$E$2:$E$532,$P504)</f>
        <v>No</v>
      </c>
      <c r="F504" s="5">
        <f>INDEX(All!$F$2:$F$532,$P504)</f>
        <v>1403</v>
      </c>
      <c r="G504">
        <f>INDEX(All!$G$2:$G$532,$P504)</f>
        <v>803</v>
      </c>
      <c r="H504" t="str">
        <f>IF(OR(INDEX(All!$D$2:$D$532,$P504)="Local",INDEX(All!$D$2:$D$532,$P504)="Local / LUPC"),INDEX(All!$H$2:$H$532,$P504),"")</f>
        <v/>
      </c>
      <c r="I504">
        <f>IF(OR(INDEX(All!$D$2:$D$532,$P504)="Local",INDEX(All!$D$2:$D$532,$P504)="Local / LUPC"),INDEX(All!$I$2:$I$532,$P504),IF(INDEX(All!$D$2:$D$532,$P504)="Census",INDEX(All!$Y$2:$Y$532,$P504),""))</f>
        <v>1</v>
      </c>
      <c r="J504">
        <f>IF(OR(INDEX(All!$D$2:$D$532,$P504)="Local",INDEX(All!$D$2:$D$532,$P504)="Local / LUPC"),INDEX(All!$J$2:$J$532,$P504),IF(INDEX(All!$D$2:$D$532,$P504)="Census",INDEX(All!$AA$2:$AA$532,$P504),""))</f>
        <v>0</v>
      </c>
      <c r="K504">
        <f>IF(OR(INDEX(All!$D$2:$D$532,$P504)="Local",INDEX(All!$D$2:$D$532,$P504)="Local / LUPC"),INDEX(All!$K$2:$K$532,$P504),IF(INDEX(All!$D$2:$D$532,$P504)="Census",INDEX(All!$AB$2:$AB$532,$P504),""))</f>
        <v>0</v>
      </c>
      <c r="L504">
        <f>IF(OR(INDEX(All!$D$2:$D$532,$P504)="Local",INDEX(All!$D$2:$D$532,$P504)="Local / LUPC"),INDEX(All!$L$2:$L$532,$P504),IF(INDEX(All!$D$2:$D$532,$P504)="Census",INDEX(All!$AC$2:$AC$532,$P504),""))</f>
        <v>0</v>
      </c>
      <c r="M504">
        <f>IF(OR(INDEX(All!$D$2:$D$532,$P504)="Local",INDEX(All!$D$2:$D$532,$P504)="Local / LUPC"),INDEX(All!$M$2:$M$532,$P504),IF(INDEX(All!$D$2:$D$532,$P504)="Census",INDEX(All!$X$2:$X$532,$P504),""))</f>
        <v>1</v>
      </c>
      <c r="N504" t="str">
        <f>IF(OR(INDEX(All!$D$2:$D$532,$P504)="Local",INDEX(All!$D$2:$D$532,$P504)="Local / LUPC"),INDEX(All!$N$2:$N$532,$P504),"")</f>
        <v/>
      </c>
      <c r="O504">
        <f>INDEX(All!$V$2:$V$532,$P504)</f>
        <v>0</v>
      </c>
      <c r="P504">
        <f>MATCH($A504&amp;"|"&amp;$B504,INDEX(All!$A$2:$A$532&amp;"|"&amp;All!$B$2:$B$532,0),0)</f>
        <v>460</v>
      </c>
    </row>
    <row r="505" spans="1:16" x14ac:dyDescent="0.2">
      <c r="A505" t="s">
        <v>543</v>
      </c>
      <c r="B505" t="s">
        <v>116</v>
      </c>
      <c r="C505">
        <f>INDEX(All!$C$2:$C$532,$P505)</f>
        <v>0</v>
      </c>
      <c r="D505" t="str">
        <f>INDEX(All!$D$2:$D$532,$P505)</f>
        <v>Census</v>
      </c>
      <c r="E505" t="str">
        <f>INDEX(All!$E$2:$E$532,$P505)</f>
        <v>No</v>
      </c>
      <c r="F505" s="5">
        <f>INDEX(All!$F$2:$F$532,$P505)</f>
        <v>984</v>
      </c>
      <c r="G505">
        <f>INDEX(All!$G$2:$G$532,$P505)</f>
        <v>1107</v>
      </c>
      <c r="H505" t="str">
        <f>IF(OR(INDEX(All!$D$2:$D$532,$P505)="Local",INDEX(All!$D$2:$D$532,$P505)="Local / LUPC"),INDEX(All!$H$2:$H$532,$P505),"")</f>
        <v/>
      </c>
      <c r="I505">
        <f>IF(OR(INDEX(All!$D$2:$D$532,$P505)="Local",INDEX(All!$D$2:$D$532,$P505)="Local / LUPC"),INDEX(All!$I$2:$I$532,$P505),IF(INDEX(All!$D$2:$D$532,$P505)="Census",INDEX(All!$Y$2:$Y$532,$P505),""))</f>
        <v>10</v>
      </c>
      <c r="J505">
        <f>IF(OR(INDEX(All!$D$2:$D$532,$P505)="Local",INDEX(All!$D$2:$D$532,$P505)="Local / LUPC"),INDEX(All!$J$2:$J$532,$P505),IF(INDEX(All!$D$2:$D$532,$P505)="Census",INDEX(All!$AA$2:$AA$532,$P505),""))</f>
        <v>0</v>
      </c>
      <c r="K505">
        <f>IF(OR(INDEX(All!$D$2:$D$532,$P505)="Local",INDEX(All!$D$2:$D$532,$P505)="Local / LUPC"),INDEX(All!$K$2:$K$532,$P505),IF(INDEX(All!$D$2:$D$532,$P505)="Census",INDEX(All!$AB$2:$AB$532,$P505),""))</f>
        <v>0</v>
      </c>
      <c r="L505">
        <f>IF(OR(INDEX(All!$D$2:$D$532,$P505)="Local",INDEX(All!$D$2:$D$532,$P505)="Local / LUPC"),INDEX(All!$L$2:$L$532,$P505),IF(INDEX(All!$D$2:$D$532,$P505)="Census",INDEX(All!$AC$2:$AC$532,$P505),""))</f>
        <v>0</v>
      </c>
      <c r="M505">
        <f>IF(OR(INDEX(All!$D$2:$D$532,$P505)="Local",INDEX(All!$D$2:$D$532,$P505)="Local / LUPC"),INDEX(All!$M$2:$M$532,$P505),IF(INDEX(All!$D$2:$D$532,$P505)="Census",INDEX(All!$X$2:$X$532,$P505),""))</f>
        <v>10</v>
      </c>
      <c r="N505" t="str">
        <f>IF(OR(INDEX(All!$D$2:$D$532,$P505)="Local",INDEX(All!$D$2:$D$532,$P505)="Local / LUPC"),INDEX(All!$N$2:$N$532,$P505),"")</f>
        <v/>
      </c>
      <c r="O505">
        <f>INDEX(All!$V$2:$V$532,$P505)</f>
        <v>0</v>
      </c>
      <c r="P505">
        <f>MATCH($A505&amp;"|"&amp;$B505,INDEX(All!$A$2:$A$532&amp;"|"&amp;All!$B$2:$B$532,0),0)</f>
        <v>465</v>
      </c>
    </row>
    <row r="506" spans="1:16" x14ac:dyDescent="0.2">
      <c r="A506" t="s">
        <v>548</v>
      </c>
      <c r="B506" t="s">
        <v>116</v>
      </c>
      <c r="C506">
        <f>INDEX(All!$C$2:$C$532,$P506)</f>
        <v>0</v>
      </c>
      <c r="D506" t="str">
        <f>INDEX(All!$D$2:$D$532,$P506)</f>
        <v>Census</v>
      </c>
      <c r="E506" t="str">
        <f>INDEX(All!$E$2:$E$532,$P506)</f>
        <v>No</v>
      </c>
      <c r="F506" s="5">
        <f>INDEX(All!$F$2:$F$532,$P506)</f>
        <v>1858</v>
      </c>
      <c r="G506">
        <f>INDEX(All!$G$2:$G$532,$P506)</f>
        <v>2323</v>
      </c>
      <c r="H506" t="str">
        <f>IF(OR(INDEX(All!$D$2:$D$532,$P506)="Local",INDEX(All!$D$2:$D$532,$P506)="Local / LUPC"),INDEX(All!$H$2:$H$532,$P506),"")</f>
        <v/>
      </c>
      <c r="I506">
        <f>IF(OR(INDEX(All!$D$2:$D$532,$P506)="Local",INDEX(All!$D$2:$D$532,$P506)="Local / LUPC"),INDEX(All!$I$2:$I$532,$P506),IF(INDEX(All!$D$2:$D$532,$P506)="Census",INDEX(All!$Y$2:$Y$532,$P506),""))</f>
        <v>15</v>
      </c>
      <c r="J506">
        <f>IF(OR(INDEX(All!$D$2:$D$532,$P506)="Local",INDEX(All!$D$2:$D$532,$P506)="Local / LUPC"),INDEX(All!$J$2:$J$532,$P506),IF(INDEX(All!$D$2:$D$532,$P506)="Census",INDEX(All!$AA$2:$AA$532,$P506),""))</f>
        <v>0</v>
      </c>
      <c r="K506">
        <f>IF(OR(INDEX(All!$D$2:$D$532,$P506)="Local",INDEX(All!$D$2:$D$532,$P506)="Local / LUPC"),INDEX(All!$K$2:$K$532,$P506),IF(INDEX(All!$D$2:$D$532,$P506)="Census",INDEX(All!$AB$2:$AB$532,$P506),""))</f>
        <v>4</v>
      </c>
      <c r="L506">
        <f>IF(OR(INDEX(All!$D$2:$D$532,$P506)="Local",INDEX(All!$D$2:$D$532,$P506)="Local / LUPC"),INDEX(All!$L$2:$L$532,$P506),IF(INDEX(All!$D$2:$D$532,$P506)="Census",INDEX(All!$AC$2:$AC$532,$P506),""))</f>
        <v>0</v>
      </c>
      <c r="M506">
        <f>IF(OR(INDEX(All!$D$2:$D$532,$P506)="Local",INDEX(All!$D$2:$D$532,$P506)="Local / LUPC"),INDEX(All!$M$2:$M$532,$P506),IF(INDEX(All!$D$2:$D$532,$P506)="Census",INDEX(All!$X$2:$X$532,$P506),""))</f>
        <v>19</v>
      </c>
      <c r="N506" t="str">
        <f>IF(OR(INDEX(All!$D$2:$D$532,$P506)="Local",INDEX(All!$D$2:$D$532,$P506)="Local / LUPC"),INDEX(All!$N$2:$N$532,$P506),"")</f>
        <v/>
      </c>
      <c r="O506">
        <f>INDEX(All!$V$2:$V$532,$P506)</f>
        <v>0</v>
      </c>
      <c r="P506">
        <f>MATCH($A506&amp;"|"&amp;$B506,INDEX(All!$A$2:$A$532&amp;"|"&amp;All!$B$2:$B$532,0),0)</f>
        <v>469</v>
      </c>
    </row>
    <row r="507" spans="1:16" x14ac:dyDescent="0.2">
      <c r="A507" t="s">
        <v>553</v>
      </c>
      <c r="B507" t="s">
        <v>77</v>
      </c>
      <c r="C507">
        <f>INDEX(All!$C$2:$C$532,$P507)</f>
        <v>0</v>
      </c>
      <c r="D507" t="str">
        <f>INDEX(All!$D$2:$D$532,$P507)</f>
        <v>Census</v>
      </c>
      <c r="E507" t="str">
        <f>INDEX(All!$E$2:$E$532,$P507)</f>
        <v>No</v>
      </c>
      <c r="F507" s="5">
        <f>INDEX(All!$F$2:$F$532,$P507)</f>
        <v>91</v>
      </c>
      <c r="G507">
        <f>INDEX(All!$G$2:$G$532,$P507)</f>
        <v>70</v>
      </c>
      <c r="H507" t="str">
        <f>IF(OR(INDEX(All!$D$2:$D$532,$P507)="Local",INDEX(All!$D$2:$D$532,$P507)="Local / LUPC"),INDEX(All!$H$2:$H$532,$P507),"")</f>
        <v/>
      </c>
      <c r="I507">
        <f>IF(OR(INDEX(All!$D$2:$D$532,$P507)="Local",INDEX(All!$D$2:$D$532,$P507)="Local / LUPC"),INDEX(All!$I$2:$I$532,$P507),IF(INDEX(All!$D$2:$D$532,$P507)="Census",INDEX(All!$Y$2:$Y$532,$P507),""))</f>
        <v>2</v>
      </c>
      <c r="J507">
        <f>IF(OR(INDEX(All!$D$2:$D$532,$P507)="Local",INDEX(All!$D$2:$D$532,$P507)="Local / LUPC"),INDEX(All!$J$2:$J$532,$P507),IF(INDEX(All!$D$2:$D$532,$P507)="Census",INDEX(All!$AA$2:$AA$532,$P507),""))</f>
        <v>0</v>
      </c>
      <c r="K507">
        <f>IF(OR(INDEX(All!$D$2:$D$532,$P507)="Local",INDEX(All!$D$2:$D$532,$P507)="Local / LUPC"),INDEX(All!$K$2:$K$532,$P507),IF(INDEX(All!$D$2:$D$532,$P507)="Census",INDEX(All!$AB$2:$AB$532,$P507),""))</f>
        <v>0</v>
      </c>
      <c r="L507">
        <f>IF(OR(INDEX(All!$D$2:$D$532,$P507)="Local",INDEX(All!$D$2:$D$532,$P507)="Local / LUPC"),INDEX(All!$L$2:$L$532,$P507),IF(INDEX(All!$D$2:$D$532,$P507)="Census",INDEX(All!$AC$2:$AC$532,$P507),""))</f>
        <v>0</v>
      </c>
      <c r="M507">
        <f>IF(OR(INDEX(All!$D$2:$D$532,$P507)="Local",INDEX(All!$D$2:$D$532,$P507)="Local / LUPC"),INDEX(All!$M$2:$M$532,$P507),IF(INDEX(All!$D$2:$D$532,$P507)="Census",INDEX(All!$X$2:$X$532,$P507),""))</f>
        <v>2</v>
      </c>
      <c r="N507" t="str">
        <f>IF(OR(INDEX(All!$D$2:$D$532,$P507)="Local",INDEX(All!$D$2:$D$532,$P507)="Local / LUPC"),INDEX(All!$N$2:$N$532,$P507),"")</f>
        <v/>
      </c>
      <c r="O507">
        <f>INDEX(All!$V$2:$V$532,$P507)</f>
        <v>0</v>
      </c>
      <c r="P507">
        <f>MATCH($A507&amp;"|"&amp;$B507,INDEX(All!$A$2:$A$532&amp;"|"&amp;All!$B$2:$B$532,0),0)</f>
        <v>472</v>
      </c>
    </row>
    <row r="508" spans="1:16" x14ac:dyDescent="0.2">
      <c r="A508" t="s">
        <v>554</v>
      </c>
      <c r="B508" t="s">
        <v>68</v>
      </c>
      <c r="C508">
        <f>INDEX(All!$C$2:$C$532,$P508)</f>
        <v>0</v>
      </c>
      <c r="D508" t="str">
        <f>INDEX(All!$D$2:$D$532,$P508)</f>
        <v>Census</v>
      </c>
      <c r="E508" t="str">
        <f>INDEX(All!$E$2:$E$532,$P508)</f>
        <v>No</v>
      </c>
      <c r="F508" s="5">
        <f>INDEX(All!$F$2:$F$532,$P508)</f>
        <v>1858</v>
      </c>
      <c r="G508">
        <f>INDEX(All!$G$2:$G$532,$P508)</f>
        <v>2001</v>
      </c>
      <c r="H508" t="str">
        <f>IF(OR(INDEX(All!$D$2:$D$532,$P508)="Local",INDEX(All!$D$2:$D$532,$P508)="Local / LUPC"),INDEX(All!$H$2:$H$532,$P508),"")</f>
        <v/>
      </c>
      <c r="I508">
        <f>IF(OR(INDEX(All!$D$2:$D$532,$P508)="Local",INDEX(All!$D$2:$D$532,$P508)="Local / LUPC"),INDEX(All!$I$2:$I$532,$P508),IF(INDEX(All!$D$2:$D$532,$P508)="Census",INDEX(All!$Y$2:$Y$532,$P508),""))</f>
        <v>0</v>
      </c>
      <c r="J508">
        <f>IF(OR(INDEX(All!$D$2:$D$532,$P508)="Local",INDEX(All!$D$2:$D$532,$P508)="Local / LUPC"),INDEX(All!$J$2:$J$532,$P508),IF(INDEX(All!$D$2:$D$532,$P508)="Census",INDEX(All!$AA$2:$AA$532,$P508),""))</f>
        <v>0</v>
      </c>
      <c r="K508">
        <f>IF(OR(INDEX(All!$D$2:$D$532,$P508)="Local",INDEX(All!$D$2:$D$532,$P508)="Local / LUPC"),INDEX(All!$K$2:$K$532,$P508),IF(INDEX(All!$D$2:$D$532,$P508)="Census",INDEX(All!$AB$2:$AB$532,$P508),""))</f>
        <v>0</v>
      </c>
      <c r="L508">
        <f>IF(OR(INDEX(All!$D$2:$D$532,$P508)="Local",INDEX(All!$D$2:$D$532,$P508)="Local / LUPC"),INDEX(All!$L$2:$L$532,$P508),IF(INDEX(All!$D$2:$D$532,$P508)="Census",INDEX(All!$AC$2:$AC$532,$P508),""))</f>
        <v>0</v>
      </c>
      <c r="M508">
        <f>IF(OR(INDEX(All!$D$2:$D$532,$P508)="Local",INDEX(All!$D$2:$D$532,$P508)="Local / LUPC"),INDEX(All!$M$2:$M$532,$P508),IF(INDEX(All!$D$2:$D$532,$P508)="Census",INDEX(All!$X$2:$X$532,$P508),""))</f>
        <v>0</v>
      </c>
      <c r="N508" t="str">
        <f>IF(OR(INDEX(All!$D$2:$D$532,$P508)="Local",INDEX(All!$D$2:$D$532,$P508)="Local / LUPC"),INDEX(All!$N$2:$N$532,$P508),"")</f>
        <v/>
      </c>
      <c r="O508">
        <f>INDEX(All!$V$2:$V$532,$P508)</f>
        <v>0</v>
      </c>
      <c r="P508">
        <f>MATCH($A508&amp;"|"&amp;$B508,INDEX(All!$A$2:$A$532&amp;"|"&amp;All!$B$2:$B$532,0),0)</f>
        <v>473</v>
      </c>
    </row>
    <row r="509" spans="1:16" x14ac:dyDescent="0.2">
      <c r="A509" t="s">
        <v>557</v>
      </c>
      <c r="B509" t="s">
        <v>72</v>
      </c>
      <c r="C509">
        <f>INDEX(All!$C$2:$C$532,$P509)</f>
        <v>0</v>
      </c>
      <c r="D509" t="str">
        <f>INDEX(All!$D$2:$D$532,$P509)</f>
        <v>Census</v>
      </c>
      <c r="E509" t="str">
        <f>INDEX(All!$E$2:$E$532,$P509)</f>
        <v>No</v>
      </c>
      <c r="F509" s="5">
        <f>INDEX(All!$F$2:$F$532,$P509)</f>
        <v>1847</v>
      </c>
      <c r="G509">
        <f>INDEX(All!$G$2:$G$532,$P509)</f>
        <v>1849</v>
      </c>
      <c r="H509" t="str">
        <f>IF(OR(INDEX(All!$D$2:$D$532,$P509)="Local",INDEX(All!$D$2:$D$532,$P509)="Local / LUPC"),INDEX(All!$H$2:$H$532,$P509),"")</f>
        <v/>
      </c>
      <c r="I509">
        <f>IF(OR(INDEX(All!$D$2:$D$532,$P509)="Local",INDEX(All!$D$2:$D$532,$P509)="Local / LUPC"),INDEX(All!$I$2:$I$532,$P509),IF(INDEX(All!$D$2:$D$532,$P509)="Census",INDEX(All!$Y$2:$Y$532,$P509),""))</f>
        <v>9</v>
      </c>
      <c r="J509">
        <f>IF(OR(INDEX(All!$D$2:$D$532,$P509)="Local",INDEX(All!$D$2:$D$532,$P509)="Local / LUPC"),INDEX(All!$J$2:$J$532,$P509),IF(INDEX(All!$D$2:$D$532,$P509)="Census",INDEX(All!$AA$2:$AA$532,$P509),""))</f>
        <v>0</v>
      </c>
      <c r="K509">
        <f>IF(OR(INDEX(All!$D$2:$D$532,$P509)="Local",INDEX(All!$D$2:$D$532,$P509)="Local / LUPC"),INDEX(All!$K$2:$K$532,$P509),IF(INDEX(All!$D$2:$D$532,$P509)="Census",INDEX(All!$AB$2:$AB$532,$P509),""))</f>
        <v>0</v>
      </c>
      <c r="L509">
        <f>IF(OR(INDEX(All!$D$2:$D$532,$P509)="Local",INDEX(All!$D$2:$D$532,$P509)="Local / LUPC"),INDEX(All!$L$2:$L$532,$P509),IF(INDEX(All!$D$2:$D$532,$P509)="Census",INDEX(All!$AC$2:$AC$532,$P509),""))</f>
        <v>0</v>
      </c>
      <c r="M509">
        <f>IF(OR(INDEX(All!$D$2:$D$532,$P509)="Local",INDEX(All!$D$2:$D$532,$P509)="Local / LUPC"),INDEX(All!$M$2:$M$532,$P509),IF(INDEX(All!$D$2:$D$532,$P509)="Census",INDEX(All!$X$2:$X$532,$P509),""))</f>
        <v>9</v>
      </c>
      <c r="N509" t="str">
        <f>IF(OR(INDEX(All!$D$2:$D$532,$P509)="Local",INDEX(All!$D$2:$D$532,$P509)="Local / LUPC"),INDEX(All!$N$2:$N$532,$P509),"")</f>
        <v/>
      </c>
      <c r="O509">
        <f>INDEX(All!$V$2:$V$532,$P509)</f>
        <v>0</v>
      </c>
      <c r="P509">
        <f>MATCH($A509&amp;"|"&amp;$B509,INDEX(All!$A$2:$A$532&amp;"|"&amp;All!$B$2:$B$532,0),0)</f>
        <v>476</v>
      </c>
    </row>
    <row r="510" spans="1:16" x14ac:dyDescent="0.2">
      <c r="A510" t="s">
        <v>559</v>
      </c>
      <c r="B510" t="s">
        <v>64</v>
      </c>
      <c r="C510">
        <f>INDEX(All!$C$2:$C$532,$P510)</f>
        <v>0</v>
      </c>
      <c r="D510" t="str">
        <f>INDEX(All!$D$2:$D$532,$P510)</f>
        <v>Census</v>
      </c>
      <c r="E510" t="str">
        <f>INDEX(All!$E$2:$E$532,$P510)</f>
        <v>No</v>
      </c>
      <c r="F510" s="5">
        <f>INDEX(All!$F$2:$F$532,$P510)</f>
        <v>536</v>
      </c>
      <c r="G510">
        <f>INDEX(All!$G$2:$G$532,$P510)</f>
        <v>611</v>
      </c>
      <c r="H510" t="str">
        <f>IF(OR(INDEX(All!$D$2:$D$532,$P510)="Local",INDEX(All!$D$2:$D$532,$P510)="Local / LUPC"),INDEX(All!$H$2:$H$532,$P510),"")</f>
        <v/>
      </c>
      <c r="I510">
        <f>IF(OR(INDEX(All!$D$2:$D$532,$P510)="Local",INDEX(All!$D$2:$D$532,$P510)="Local / LUPC"),INDEX(All!$I$2:$I$532,$P510),IF(INDEX(All!$D$2:$D$532,$P510)="Census",INDEX(All!$Y$2:$Y$532,$P510),""))</f>
        <v>4</v>
      </c>
      <c r="J510">
        <f>IF(OR(INDEX(All!$D$2:$D$532,$P510)="Local",INDEX(All!$D$2:$D$532,$P510)="Local / LUPC"),INDEX(All!$J$2:$J$532,$P510),IF(INDEX(All!$D$2:$D$532,$P510)="Census",INDEX(All!$AA$2:$AA$532,$P510),""))</f>
        <v>0</v>
      </c>
      <c r="K510">
        <f>IF(OR(INDEX(All!$D$2:$D$532,$P510)="Local",INDEX(All!$D$2:$D$532,$P510)="Local / LUPC"),INDEX(All!$K$2:$K$532,$P510),IF(INDEX(All!$D$2:$D$532,$P510)="Census",INDEX(All!$AB$2:$AB$532,$P510),""))</f>
        <v>0</v>
      </c>
      <c r="L510">
        <f>IF(OR(INDEX(All!$D$2:$D$532,$P510)="Local",INDEX(All!$D$2:$D$532,$P510)="Local / LUPC"),INDEX(All!$L$2:$L$532,$P510),IF(INDEX(All!$D$2:$D$532,$P510)="Census",INDEX(All!$AC$2:$AC$532,$P510),""))</f>
        <v>0</v>
      </c>
      <c r="M510">
        <f>IF(OR(INDEX(All!$D$2:$D$532,$P510)="Local",INDEX(All!$D$2:$D$532,$P510)="Local / LUPC"),INDEX(All!$M$2:$M$532,$P510),IF(INDEX(All!$D$2:$D$532,$P510)="Census",INDEX(All!$X$2:$X$532,$P510),""))</f>
        <v>4</v>
      </c>
      <c r="N510" t="str">
        <f>IF(OR(INDEX(All!$D$2:$D$532,$P510)="Local",INDEX(All!$D$2:$D$532,$P510)="Local / LUPC"),INDEX(All!$N$2:$N$532,$P510),"")</f>
        <v/>
      </c>
      <c r="O510">
        <f>INDEX(All!$V$2:$V$532,$P510)</f>
        <v>0</v>
      </c>
      <c r="P510">
        <f>MATCH($A510&amp;"|"&amp;$B510,INDEX(All!$A$2:$A$532&amp;"|"&amp;All!$B$2:$B$532,0),0)</f>
        <v>478</v>
      </c>
    </row>
    <row r="511" spans="1:16" x14ac:dyDescent="0.2">
      <c r="A511" t="s">
        <v>560</v>
      </c>
      <c r="B511" t="s">
        <v>83</v>
      </c>
      <c r="C511">
        <f>INDEX(All!$C$2:$C$532,$P511)</f>
        <v>0</v>
      </c>
      <c r="D511" t="str">
        <f>INDEX(All!$D$2:$D$532,$P511)</f>
        <v>Census</v>
      </c>
      <c r="E511" t="str">
        <f>INDEX(All!$E$2:$E$532,$P511)</f>
        <v>No</v>
      </c>
      <c r="F511" s="5">
        <f>INDEX(All!$F$2:$F$532,$P511)</f>
        <v>1216</v>
      </c>
      <c r="G511">
        <f>INDEX(All!$G$2:$G$532,$P511)</f>
        <v>1261</v>
      </c>
      <c r="H511" t="str">
        <f>IF(OR(INDEX(All!$D$2:$D$532,$P511)="Local",INDEX(All!$D$2:$D$532,$P511)="Local / LUPC"),INDEX(All!$H$2:$H$532,$P511),"")</f>
        <v/>
      </c>
      <c r="I511">
        <f>IF(OR(INDEX(All!$D$2:$D$532,$P511)="Local",INDEX(All!$D$2:$D$532,$P511)="Local / LUPC"),INDEX(All!$I$2:$I$532,$P511),IF(INDEX(All!$D$2:$D$532,$P511)="Census",INDEX(All!$Y$2:$Y$532,$P511),""))</f>
        <v>0</v>
      </c>
      <c r="J511">
        <f>IF(OR(INDEX(All!$D$2:$D$532,$P511)="Local",INDEX(All!$D$2:$D$532,$P511)="Local / LUPC"),INDEX(All!$J$2:$J$532,$P511),IF(INDEX(All!$D$2:$D$532,$P511)="Census",INDEX(All!$AA$2:$AA$532,$P511),""))</f>
        <v>0</v>
      </c>
      <c r="K511">
        <f>IF(OR(INDEX(All!$D$2:$D$532,$P511)="Local",INDEX(All!$D$2:$D$532,$P511)="Local / LUPC"),INDEX(All!$K$2:$K$532,$P511),IF(INDEX(All!$D$2:$D$532,$P511)="Census",INDEX(All!$AB$2:$AB$532,$P511),""))</f>
        <v>0</v>
      </c>
      <c r="L511">
        <f>IF(OR(INDEX(All!$D$2:$D$532,$P511)="Local",INDEX(All!$D$2:$D$532,$P511)="Local / LUPC"),INDEX(All!$L$2:$L$532,$P511),IF(INDEX(All!$D$2:$D$532,$P511)="Census",INDEX(All!$AC$2:$AC$532,$P511),""))</f>
        <v>0</v>
      </c>
      <c r="M511">
        <f>IF(OR(INDEX(All!$D$2:$D$532,$P511)="Local",INDEX(All!$D$2:$D$532,$P511)="Local / LUPC"),INDEX(All!$M$2:$M$532,$P511),IF(INDEX(All!$D$2:$D$532,$P511)="Census",INDEX(All!$X$2:$X$532,$P511),""))</f>
        <v>0</v>
      </c>
      <c r="N511" t="str">
        <f>IF(OR(INDEX(All!$D$2:$D$532,$P511)="Local",INDEX(All!$D$2:$D$532,$P511)="Local / LUPC"),INDEX(All!$N$2:$N$532,$P511),"")</f>
        <v/>
      </c>
      <c r="O511">
        <f>INDEX(All!$V$2:$V$532,$P511)</f>
        <v>0</v>
      </c>
      <c r="P511">
        <f>MATCH($A511&amp;"|"&amp;$B511,INDEX(All!$A$2:$A$532&amp;"|"&amp;All!$B$2:$B$532,0),0)</f>
        <v>479</v>
      </c>
    </row>
    <row r="512" spans="1:16" x14ac:dyDescent="0.2">
      <c r="A512" t="s">
        <v>561</v>
      </c>
      <c r="B512" t="s">
        <v>68</v>
      </c>
      <c r="C512">
        <f>INDEX(All!$C$2:$C$532,$P512)</f>
        <v>0</v>
      </c>
      <c r="D512" t="str">
        <f>INDEX(All!$D$2:$D$532,$P512)</f>
        <v>Census</v>
      </c>
      <c r="E512" t="str">
        <f>INDEX(All!$E$2:$E$532,$P512)</f>
        <v>No</v>
      </c>
      <c r="F512" s="5">
        <f>INDEX(All!$F$2:$F$532,$P512)</f>
        <v>244</v>
      </c>
      <c r="G512">
        <f>INDEX(All!$G$2:$G$532,$P512)</f>
        <v>234</v>
      </c>
      <c r="H512" t="str">
        <f>IF(OR(INDEX(All!$D$2:$D$532,$P512)="Local",INDEX(All!$D$2:$D$532,$P512)="Local / LUPC"),INDEX(All!$H$2:$H$532,$P512),"")</f>
        <v/>
      </c>
      <c r="I512">
        <f>IF(OR(INDEX(All!$D$2:$D$532,$P512)="Local",INDEX(All!$D$2:$D$532,$P512)="Local / LUPC"),INDEX(All!$I$2:$I$532,$P512),IF(INDEX(All!$D$2:$D$532,$P512)="Census",INDEX(All!$Y$2:$Y$532,$P512),""))</f>
        <v>2</v>
      </c>
      <c r="J512">
        <f>IF(OR(INDEX(All!$D$2:$D$532,$P512)="Local",INDEX(All!$D$2:$D$532,$P512)="Local / LUPC"),INDEX(All!$J$2:$J$532,$P512),IF(INDEX(All!$D$2:$D$532,$P512)="Census",INDEX(All!$AA$2:$AA$532,$P512),""))</f>
        <v>0</v>
      </c>
      <c r="K512">
        <f>IF(OR(INDEX(All!$D$2:$D$532,$P512)="Local",INDEX(All!$D$2:$D$532,$P512)="Local / LUPC"),INDEX(All!$K$2:$K$532,$P512),IF(INDEX(All!$D$2:$D$532,$P512)="Census",INDEX(All!$AB$2:$AB$532,$P512),""))</f>
        <v>0</v>
      </c>
      <c r="L512">
        <f>IF(OR(INDEX(All!$D$2:$D$532,$P512)="Local",INDEX(All!$D$2:$D$532,$P512)="Local / LUPC"),INDEX(All!$L$2:$L$532,$P512),IF(INDEX(All!$D$2:$D$532,$P512)="Census",INDEX(All!$AC$2:$AC$532,$P512),""))</f>
        <v>0</v>
      </c>
      <c r="M512">
        <f>IF(OR(INDEX(All!$D$2:$D$532,$P512)="Local",INDEX(All!$D$2:$D$532,$P512)="Local / LUPC"),INDEX(All!$M$2:$M$532,$P512),IF(INDEX(All!$D$2:$D$532,$P512)="Census",INDEX(All!$X$2:$X$532,$P512),""))</f>
        <v>2</v>
      </c>
      <c r="N512" t="str">
        <f>IF(OR(INDEX(All!$D$2:$D$532,$P512)="Local",INDEX(All!$D$2:$D$532,$P512)="Local / LUPC"),INDEX(All!$N$2:$N$532,$P512),"")</f>
        <v/>
      </c>
      <c r="O512">
        <f>INDEX(All!$V$2:$V$532,$P512)</f>
        <v>0</v>
      </c>
      <c r="P512">
        <f>MATCH($A512&amp;"|"&amp;$B512,INDEX(All!$A$2:$A$532&amp;"|"&amp;All!$B$2:$B$532,0),0)</f>
        <v>480</v>
      </c>
    </row>
    <row r="513" spans="1:16" x14ac:dyDescent="0.2">
      <c r="A513" t="s">
        <v>116</v>
      </c>
      <c r="B513" t="s">
        <v>116</v>
      </c>
      <c r="C513">
        <f>INDEX(All!$C$2:$C$532,$P513)</f>
        <v>0</v>
      </c>
      <c r="D513" t="str">
        <f>INDEX(All!$D$2:$D$532,$P513)</f>
        <v>Census</v>
      </c>
      <c r="E513" t="str">
        <f>INDEX(All!$E$2:$E$532,$P513)</f>
        <v>No</v>
      </c>
      <c r="F513" s="5">
        <f>INDEX(All!$F$2:$F$532,$P513)</f>
        <v>926</v>
      </c>
      <c r="G513">
        <f>INDEX(All!$G$2:$G$532,$P513)</f>
        <v>853</v>
      </c>
      <c r="H513" t="str">
        <f>IF(OR(INDEX(All!$D$2:$D$532,$P513)="Local",INDEX(All!$D$2:$D$532,$P513)="Local / LUPC"),INDEX(All!$H$2:$H$532,$P513),"")</f>
        <v/>
      </c>
      <c r="I513">
        <f>IF(OR(INDEX(All!$D$2:$D$532,$P513)="Local",INDEX(All!$D$2:$D$532,$P513)="Local / LUPC"),INDEX(All!$I$2:$I$532,$P513),IF(INDEX(All!$D$2:$D$532,$P513)="Census",INDEX(All!$Y$2:$Y$532,$P513),""))</f>
        <v>9</v>
      </c>
      <c r="J513">
        <f>IF(OR(INDEX(All!$D$2:$D$532,$P513)="Local",INDEX(All!$D$2:$D$532,$P513)="Local / LUPC"),INDEX(All!$J$2:$J$532,$P513),IF(INDEX(All!$D$2:$D$532,$P513)="Census",INDEX(All!$AA$2:$AA$532,$P513),""))</f>
        <v>0</v>
      </c>
      <c r="K513">
        <f>IF(OR(INDEX(All!$D$2:$D$532,$P513)="Local",INDEX(All!$D$2:$D$532,$P513)="Local / LUPC"),INDEX(All!$K$2:$K$532,$P513),IF(INDEX(All!$D$2:$D$532,$P513)="Census",INDEX(All!$AB$2:$AB$532,$P513),""))</f>
        <v>0</v>
      </c>
      <c r="L513">
        <f>IF(OR(INDEX(All!$D$2:$D$532,$P513)="Local",INDEX(All!$D$2:$D$532,$P513)="Local / LUPC"),INDEX(All!$L$2:$L$532,$P513),IF(INDEX(All!$D$2:$D$532,$P513)="Census",INDEX(All!$AC$2:$AC$532,$P513),""))</f>
        <v>0</v>
      </c>
      <c r="M513">
        <f>IF(OR(INDEX(All!$D$2:$D$532,$P513)="Local",INDEX(All!$D$2:$D$532,$P513)="Local / LUPC"),INDEX(All!$M$2:$M$532,$P513),IF(INDEX(All!$D$2:$D$532,$P513)="Census",INDEX(All!$X$2:$X$532,$P513),""))</f>
        <v>9</v>
      </c>
      <c r="N513" t="str">
        <f>IF(OR(INDEX(All!$D$2:$D$532,$P513)="Local",INDEX(All!$D$2:$D$532,$P513)="Local / LUPC"),INDEX(All!$N$2:$N$532,$P513),"")</f>
        <v/>
      </c>
      <c r="O513">
        <f>INDEX(All!$V$2:$V$532,$P513)</f>
        <v>0</v>
      </c>
      <c r="P513">
        <f>MATCH($A513&amp;"|"&amp;$B513,INDEX(All!$A$2:$A$532&amp;"|"&amp;All!$B$2:$B$532,0),0)</f>
        <v>482</v>
      </c>
    </row>
    <row r="514" spans="1:16" x14ac:dyDescent="0.2">
      <c r="A514" t="s">
        <v>564</v>
      </c>
      <c r="B514" t="s">
        <v>95</v>
      </c>
      <c r="C514">
        <f>INDEX(All!$C$2:$C$532,$P514)</f>
        <v>0</v>
      </c>
      <c r="D514" t="str">
        <f>INDEX(All!$D$2:$D$532,$P514)</f>
        <v>Census</v>
      </c>
      <c r="E514" t="str">
        <f>INDEX(All!$E$2:$E$532,$P514)</f>
        <v>No</v>
      </c>
      <c r="F514" s="5">
        <f>INDEX(All!$F$2:$F$532,$P514)</f>
        <v>1924</v>
      </c>
      <c r="G514">
        <f>INDEX(All!$G$2:$G$532,$P514)</f>
        <v>1662</v>
      </c>
      <c r="H514" t="str">
        <f>IF(OR(INDEX(All!$D$2:$D$532,$P514)="Local",INDEX(All!$D$2:$D$532,$P514)="Local / LUPC"),INDEX(All!$H$2:$H$532,$P514),"")</f>
        <v/>
      </c>
      <c r="I514">
        <f>IF(OR(INDEX(All!$D$2:$D$532,$P514)="Local",INDEX(All!$D$2:$D$532,$P514)="Local / LUPC"),INDEX(All!$I$2:$I$532,$P514),IF(INDEX(All!$D$2:$D$532,$P514)="Census",INDEX(All!$Y$2:$Y$532,$P514),""))</f>
        <v>6</v>
      </c>
      <c r="J514">
        <f>IF(OR(INDEX(All!$D$2:$D$532,$P514)="Local",INDEX(All!$D$2:$D$532,$P514)="Local / LUPC"),INDEX(All!$J$2:$J$532,$P514),IF(INDEX(All!$D$2:$D$532,$P514)="Census",INDEX(All!$AA$2:$AA$532,$P514),""))</f>
        <v>0</v>
      </c>
      <c r="K514">
        <f>IF(OR(INDEX(All!$D$2:$D$532,$P514)="Local",INDEX(All!$D$2:$D$532,$P514)="Local / LUPC"),INDEX(All!$K$2:$K$532,$P514),IF(INDEX(All!$D$2:$D$532,$P514)="Census",INDEX(All!$AB$2:$AB$532,$P514),""))</f>
        <v>0</v>
      </c>
      <c r="L514">
        <f>IF(OR(INDEX(All!$D$2:$D$532,$P514)="Local",INDEX(All!$D$2:$D$532,$P514)="Local / LUPC"),INDEX(All!$L$2:$L$532,$P514),IF(INDEX(All!$D$2:$D$532,$P514)="Census",INDEX(All!$AC$2:$AC$532,$P514),""))</f>
        <v>0</v>
      </c>
      <c r="M514">
        <f>IF(OR(INDEX(All!$D$2:$D$532,$P514)="Local",INDEX(All!$D$2:$D$532,$P514)="Local / LUPC"),INDEX(All!$M$2:$M$532,$P514),IF(INDEX(All!$D$2:$D$532,$P514)="Census",INDEX(All!$X$2:$X$532,$P514),""))</f>
        <v>6</v>
      </c>
      <c r="N514" t="str">
        <f>IF(OR(INDEX(All!$D$2:$D$532,$P514)="Local",INDEX(All!$D$2:$D$532,$P514)="Local / LUPC"),INDEX(All!$N$2:$N$532,$P514),"")</f>
        <v/>
      </c>
      <c r="O514">
        <f>INDEX(All!$V$2:$V$532,$P514)</f>
        <v>0</v>
      </c>
      <c r="P514">
        <f>MATCH($A514&amp;"|"&amp;$B514,INDEX(All!$A$2:$A$532&amp;"|"&amp;All!$B$2:$B$532,0),0)</f>
        <v>484</v>
      </c>
    </row>
    <row r="515" spans="1:16" x14ac:dyDescent="0.2">
      <c r="A515" t="s">
        <v>565</v>
      </c>
      <c r="B515" t="s">
        <v>68</v>
      </c>
      <c r="C515">
        <f>INDEX(All!$C$2:$C$532,$P515)</f>
        <v>0</v>
      </c>
      <c r="D515" t="str">
        <f>INDEX(All!$D$2:$D$532,$P515)</f>
        <v>Census</v>
      </c>
      <c r="E515" t="str">
        <f>INDEX(All!$E$2:$E$532,$P515)</f>
        <v>No</v>
      </c>
      <c r="F515" s="5">
        <f>INDEX(All!$F$2:$F$532,$P515)</f>
        <v>514</v>
      </c>
      <c r="G515">
        <f>INDEX(All!$G$2:$G$532,$P515)</f>
        <v>515</v>
      </c>
      <c r="H515" t="str">
        <f>IF(OR(INDEX(All!$D$2:$D$532,$P515)="Local",INDEX(All!$D$2:$D$532,$P515)="Local / LUPC"),INDEX(All!$H$2:$H$532,$P515),"")</f>
        <v/>
      </c>
      <c r="I515">
        <f>IF(OR(INDEX(All!$D$2:$D$532,$P515)="Local",INDEX(All!$D$2:$D$532,$P515)="Local / LUPC"),INDEX(All!$I$2:$I$532,$P515),IF(INDEX(All!$D$2:$D$532,$P515)="Census",INDEX(All!$Y$2:$Y$532,$P515),""))</f>
        <v>0</v>
      </c>
      <c r="J515">
        <f>IF(OR(INDEX(All!$D$2:$D$532,$P515)="Local",INDEX(All!$D$2:$D$532,$P515)="Local / LUPC"),INDEX(All!$J$2:$J$532,$P515),IF(INDEX(All!$D$2:$D$532,$P515)="Census",INDEX(All!$AA$2:$AA$532,$P515),""))</f>
        <v>0</v>
      </c>
      <c r="K515">
        <f>IF(OR(INDEX(All!$D$2:$D$532,$P515)="Local",INDEX(All!$D$2:$D$532,$P515)="Local / LUPC"),INDEX(All!$K$2:$K$532,$P515),IF(INDEX(All!$D$2:$D$532,$P515)="Census",INDEX(All!$AB$2:$AB$532,$P515),""))</f>
        <v>0</v>
      </c>
      <c r="L515">
        <f>IF(OR(INDEX(All!$D$2:$D$532,$P515)="Local",INDEX(All!$D$2:$D$532,$P515)="Local / LUPC"),INDEX(All!$L$2:$L$532,$P515),IF(INDEX(All!$D$2:$D$532,$P515)="Census",INDEX(All!$AC$2:$AC$532,$P515),""))</f>
        <v>0</v>
      </c>
      <c r="M515">
        <f>IF(OR(INDEX(All!$D$2:$D$532,$P515)="Local",INDEX(All!$D$2:$D$532,$P515)="Local / LUPC"),INDEX(All!$M$2:$M$532,$P515),IF(INDEX(All!$D$2:$D$532,$P515)="Census",INDEX(All!$X$2:$X$532,$P515),""))</f>
        <v>0</v>
      </c>
      <c r="N515" t="str">
        <f>IF(OR(INDEX(All!$D$2:$D$532,$P515)="Local",INDEX(All!$D$2:$D$532,$P515)="Local / LUPC"),INDEX(All!$N$2:$N$532,$P515),"")</f>
        <v/>
      </c>
      <c r="O515">
        <f>INDEX(All!$V$2:$V$532,$P515)</f>
        <v>0</v>
      </c>
      <c r="P515">
        <f>MATCH($A515&amp;"|"&amp;$B515,INDEX(All!$A$2:$A$532&amp;"|"&amp;All!$B$2:$B$532,0),0)</f>
        <v>485</v>
      </c>
    </row>
    <row r="516" spans="1:16" x14ac:dyDescent="0.2">
      <c r="A516" t="s">
        <v>566</v>
      </c>
      <c r="B516" t="s">
        <v>74</v>
      </c>
      <c r="C516">
        <f>INDEX(All!$C$2:$C$532,$P516)</f>
        <v>0</v>
      </c>
      <c r="D516" t="str">
        <f>INDEX(All!$D$2:$D$532,$P516)</f>
        <v>Census</v>
      </c>
      <c r="E516" t="str">
        <f>INDEX(All!$E$2:$E$532,$P516)</f>
        <v>No</v>
      </c>
      <c r="F516" s="5">
        <f>INDEX(All!$F$2:$F$532,$P516)</f>
        <v>346</v>
      </c>
      <c r="G516">
        <f>INDEX(All!$G$2:$G$532,$P516)</f>
        <v>344</v>
      </c>
      <c r="H516" t="str">
        <f>IF(OR(INDEX(All!$D$2:$D$532,$P516)="Local",INDEX(All!$D$2:$D$532,$P516)="Local / LUPC"),INDEX(All!$H$2:$H$532,$P516),"")</f>
        <v/>
      </c>
      <c r="I516">
        <f>IF(OR(INDEX(All!$D$2:$D$532,$P516)="Local",INDEX(All!$D$2:$D$532,$P516)="Local / LUPC"),INDEX(All!$I$2:$I$532,$P516),IF(INDEX(All!$D$2:$D$532,$P516)="Census",INDEX(All!$Y$2:$Y$532,$P516),""))</f>
        <v>4</v>
      </c>
      <c r="J516">
        <f>IF(OR(INDEX(All!$D$2:$D$532,$P516)="Local",INDEX(All!$D$2:$D$532,$P516)="Local / LUPC"),INDEX(All!$J$2:$J$532,$P516),IF(INDEX(All!$D$2:$D$532,$P516)="Census",INDEX(All!$AA$2:$AA$532,$P516),""))</f>
        <v>0</v>
      </c>
      <c r="K516">
        <f>IF(OR(INDEX(All!$D$2:$D$532,$P516)="Local",INDEX(All!$D$2:$D$532,$P516)="Local / LUPC"),INDEX(All!$K$2:$K$532,$P516),IF(INDEX(All!$D$2:$D$532,$P516)="Census",INDEX(All!$AB$2:$AB$532,$P516),""))</f>
        <v>0</v>
      </c>
      <c r="L516">
        <f>IF(OR(INDEX(All!$D$2:$D$532,$P516)="Local",INDEX(All!$D$2:$D$532,$P516)="Local / LUPC"),INDEX(All!$L$2:$L$532,$P516),IF(INDEX(All!$D$2:$D$532,$P516)="Census",INDEX(All!$AC$2:$AC$532,$P516),""))</f>
        <v>0</v>
      </c>
      <c r="M516">
        <f>IF(OR(INDEX(All!$D$2:$D$532,$P516)="Local",INDEX(All!$D$2:$D$532,$P516)="Local / LUPC"),INDEX(All!$M$2:$M$532,$P516),IF(INDEX(All!$D$2:$D$532,$P516)="Census",INDEX(All!$X$2:$X$532,$P516),""))</f>
        <v>4</v>
      </c>
      <c r="N516" t="str">
        <f>IF(OR(INDEX(All!$D$2:$D$532,$P516)="Local",INDEX(All!$D$2:$D$532,$P516)="Local / LUPC"),INDEX(All!$N$2:$N$532,$P516),"")</f>
        <v/>
      </c>
      <c r="O516">
        <f>INDEX(All!$V$2:$V$532,$P516)</f>
        <v>0</v>
      </c>
      <c r="P516">
        <f>MATCH($A516&amp;"|"&amp;$B516,INDEX(All!$A$2:$A$532&amp;"|"&amp;All!$B$2:$B$532,0),0)</f>
        <v>486</v>
      </c>
    </row>
    <row r="517" spans="1:16" x14ac:dyDescent="0.2">
      <c r="A517" t="s">
        <v>568</v>
      </c>
      <c r="B517" t="s">
        <v>68</v>
      </c>
      <c r="C517">
        <f>INDEX(All!$C$2:$C$532,$P517)</f>
        <v>0</v>
      </c>
      <c r="D517" t="str">
        <f>INDEX(All!$D$2:$D$532,$P517)</f>
        <v>Census</v>
      </c>
      <c r="E517" t="str">
        <f>INDEX(All!$E$2:$E$532,$P517)</f>
        <v>No</v>
      </c>
      <c r="F517" s="5">
        <f>INDEX(All!$F$2:$F$532,$P517)</f>
        <v>1355</v>
      </c>
      <c r="G517">
        <f>INDEX(All!$G$2:$G$532,$P517)</f>
        <v>1512</v>
      </c>
      <c r="H517" t="str">
        <f>IF(OR(INDEX(All!$D$2:$D$532,$P517)="Local",INDEX(All!$D$2:$D$532,$P517)="Local / LUPC"),INDEX(All!$H$2:$H$532,$P517),"")</f>
        <v/>
      </c>
      <c r="I517">
        <f>IF(OR(INDEX(All!$D$2:$D$532,$P517)="Local",INDEX(All!$D$2:$D$532,$P517)="Local / LUPC"),INDEX(All!$I$2:$I$532,$P517),IF(INDEX(All!$D$2:$D$532,$P517)="Census",INDEX(All!$Y$2:$Y$532,$P517),""))</f>
        <v>0</v>
      </c>
      <c r="J517">
        <f>IF(OR(INDEX(All!$D$2:$D$532,$P517)="Local",INDEX(All!$D$2:$D$532,$P517)="Local / LUPC"),INDEX(All!$J$2:$J$532,$P517),IF(INDEX(All!$D$2:$D$532,$P517)="Census",INDEX(All!$AA$2:$AA$532,$P517),""))</f>
        <v>0</v>
      </c>
      <c r="K517">
        <f>IF(OR(INDEX(All!$D$2:$D$532,$P517)="Local",INDEX(All!$D$2:$D$532,$P517)="Local / LUPC"),INDEX(All!$K$2:$K$532,$P517),IF(INDEX(All!$D$2:$D$532,$P517)="Census",INDEX(All!$AB$2:$AB$532,$P517),""))</f>
        <v>0</v>
      </c>
      <c r="L517">
        <f>IF(OR(INDEX(All!$D$2:$D$532,$P517)="Local",INDEX(All!$D$2:$D$532,$P517)="Local / LUPC"),INDEX(All!$L$2:$L$532,$P517),IF(INDEX(All!$D$2:$D$532,$P517)="Census",INDEX(All!$AC$2:$AC$532,$P517),""))</f>
        <v>0</v>
      </c>
      <c r="M517">
        <f>IF(OR(INDEX(All!$D$2:$D$532,$P517)="Local",INDEX(All!$D$2:$D$532,$P517)="Local / LUPC"),INDEX(All!$M$2:$M$532,$P517),IF(INDEX(All!$D$2:$D$532,$P517)="Census",INDEX(All!$X$2:$X$532,$P517),""))</f>
        <v>0</v>
      </c>
      <c r="N517" t="str">
        <f>IF(OR(INDEX(All!$D$2:$D$532,$P517)="Local",INDEX(All!$D$2:$D$532,$P517)="Local / LUPC"),INDEX(All!$N$2:$N$532,$P517),"")</f>
        <v/>
      </c>
      <c r="O517">
        <f>INDEX(All!$V$2:$V$532,$P517)</f>
        <v>0</v>
      </c>
      <c r="P517">
        <f>MATCH($A517&amp;"|"&amp;$B517,INDEX(All!$A$2:$A$532&amp;"|"&amp;All!$B$2:$B$532,0),0)</f>
        <v>488</v>
      </c>
    </row>
    <row r="518" spans="1:16" x14ac:dyDescent="0.2">
      <c r="A518" t="s">
        <v>62</v>
      </c>
      <c r="B518" t="s">
        <v>83</v>
      </c>
      <c r="C518">
        <f>INDEX(All!$C$2:$C$532,$P518)</f>
        <v>0</v>
      </c>
      <c r="D518" t="str">
        <f>INDEX(All!$D$2:$D$532,$P518)</f>
        <v>Census</v>
      </c>
      <c r="E518" t="str">
        <f>INDEX(All!$E$2:$E$532,$P518)</f>
        <v>No</v>
      </c>
      <c r="F518" s="5">
        <f>INDEX(All!$F$2:$F$532,$P518)</f>
        <v>1624</v>
      </c>
      <c r="G518">
        <f>INDEX(All!$G$2:$G$532,$P518)</f>
        <v>1568</v>
      </c>
      <c r="H518" t="str">
        <f>IF(OR(INDEX(All!$D$2:$D$532,$P518)="Local",INDEX(All!$D$2:$D$532,$P518)="Local / LUPC"),INDEX(All!$H$2:$H$532,$P518),"")</f>
        <v/>
      </c>
      <c r="I518">
        <f>IF(OR(INDEX(All!$D$2:$D$532,$P518)="Local",INDEX(All!$D$2:$D$532,$P518)="Local / LUPC"),INDEX(All!$I$2:$I$532,$P518),IF(INDEX(All!$D$2:$D$532,$P518)="Census",INDEX(All!$Y$2:$Y$532,$P518),""))</f>
        <v>0</v>
      </c>
      <c r="J518">
        <f>IF(OR(INDEX(All!$D$2:$D$532,$P518)="Local",INDEX(All!$D$2:$D$532,$P518)="Local / LUPC"),INDEX(All!$J$2:$J$532,$P518),IF(INDEX(All!$D$2:$D$532,$P518)="Census",INDEX(All!$AA$2:$AA$532,$P518),""))</f>
        <v>0</v>
      </c>
      <c r="K518">
        <f>IF(OR(INDEX(All!$D$2:$D$532,$P518)="Local",INDEX(All!$D$2:$D$532,$P518)="Local / LUPC"),INDEX(All!$K$2:$K$532,$P518),IF(INDEX(All!$D$2:$D$532,$P518)="Census",INDEX(All!$AB$2:$AB$532,$P518),""))</f>
        <v>0</v>
      </c>
      <c r="L518">
        <f>IF(OR(INDEX(All!$D$2:$D$532,$P518)="Local",INDEX(All!$D$2:$D$532,$P518)="Local / LUPC"),INDEX(All!$L$2:$L$532,$P518),IF(INDEX(All!$D$2:$D$532,$P518)="Census",INDEX(All!$AC$2:$AC$532,$P518),""))</f>
        <v>0</v>
      </c>
      <c r="M518">
        <f>IF(OR(INDEX(All!$D$2:$D$532,$P518)="Local",INDEX(All!$D$2:$D$532,$P518)="Local / LUPC"),INDEX(All!$M$2:$M$532,$P518),IF(INDEX(All!$D$2:$D$532,$P518)="Census",INDEX(All!$X$2:$X$532,$P518),""))</f>
        <v>0</v>
      </c>
      <c r="N518" t="str">
        <f>IF(OR(INDEX(All!$D$2:$D$532,$P518)="Local",INDEX(All!$D$2:$D$532,$P518)="Local / LUPC"),INDEX(All!$N$2:$N$532,$P518),"")</f>
        <v/>
      </c>
      <c r="O518">
        <f>INDEX(All!$V$2:$V$532,$P518)</f>
        <v>0</v>
      </c>
      <c r="P518">
        <f>MATCH($A518&amp;"|"&amp;$B518,INDEX(All!$A$2:$A$532&amp;"|"&amp;All!$B$2:$B$532,0),0)</f>
        <v>489</v>
      </c>
    </row>
    <row r="519" spans="1:16" x14ac:dyDescent="0.2">
      <c r="A519" t="s">
        <v>570</v>
      </c>
      <c r="B519" t="s">
        <v>77</v>
      </c>
      <c r="C519">
        <f>INDEX(All!$C$2:$C$532,$P519)</f>
        <v>0</v>
      </c>
      <c r="D519" t="str">
        <f>INDEX(All!$D$2:$D$532,$P519)</f>
        <v>Census</v>
      </c>
      <c r="E519" t="str">
        <f>INDEX(All!$E$2:$E$532,$P519)</f>
        <v>No</v>
      </c>
      <c r="F519" s="5">
        <f>INDEX(All!$F$2:$F$532,$P519)</f>
        <v>1295</v>
      </c>
      <c r="G519">
        <f>INDEX(All!$G$2:$G$532,$P519)</f>
        <v>1635</v>
      </c>
      <c r="H519" t="str">
        <f>IF(OR(INDEX(All!$D$2:$D$532,$P519)="Local",INDEX(All!$D$2:$D$532,$P519)="Local / LUPC"),INDEX(All!$H$2:$H$532,$P519),"")</f>
        <v/>
      </c>
      <c r="I519">
        <f>IF(OR(INDEX(All!$D$2:$D$532,$P519)="Local",INDEX(All!$D$2:$D$532,$P519)="Local / LUPC"),INDEX(All!$I$2:$I$532,$P519),IF(INDEX(All!$D$2:$D$532,$P519)="Census",INDEX(All!$Y$2:$Y$532,$P519),""))</f>
        <v>6</v>
      </c>
      <c r="J519">
        <f>IF(OR(INDEX(All!$D$2:$D$532,$P519)="Local",INDEX(All!$D$2:$D$532,$P519)="Local / LUPC"),INDEX(All!$J$2:$J$532,$P519),IF(INDEX(All!$D$2:$D$532,$P519)="Census",INDEX(All!$AA$2:$AA$532,$P519),""))</f>
        <v>0</v>
      </c>
      <c r="K519">
        <f>IF(OR(INDEX(All!$D$2:$D$532,$P519)="Local",INDEX(All!$D$2:$D$532,$P519)="Local / LUPC"),INDEX(All!$K$2:$K$532,$P519),IF(INDEX(All!$D$2:$D$532,$P519)="Census",INDEX(All!$AB$2:$AB$532,$P519),""))</f>
        <v>0</v>
      </c>
      <c r="L519">
        <f>IF(OR(INDEX(All!$D$2:$D$532,$P519)="Local",INDEX(All!$D$2:$D$532,$P519)="Local / LUPC"),INDEX(All!$L$2:$L$532,$P519),IF(INDEX(All!$D$2:$D$532,$P519)="Census",INDEX(All!$AC$2:$AC$532,$P519),""))</f>
        <v>0</v>
      </c>
      <c r="M519">
        <f>IF(OR(INDEX(All!$D$2:$D$532,$P519)="Local",INDEX(All!$D$2:$D$532,$P519)="Local / LUPC"),INDEX(All!$M$2:$M$532,$P519),IF(INDEX(All!$D$2:$D$532,$P519)="Census",INDEX(All!$X$2:$X$532,$P519),""))</f>
        <v>6</v>
      </c>
      <c r="N519" t="str">
        <f>IF(OR(INDEX(All!$D$2:$D$532,$P519)="Local",INDEX(All!$D$2:$D$532,$P519)="Local / LUPC"),INDEX(All!$N$2:$N$532,$P519),"")</f>
        <v/>
      </c>
      <c r="O519">
        <f>INDEX(All!$V$2:$V$532,$P519)</f>
        <v>0</v>
      </c>
      <c r="P519">
        <f>MATCH($A519&amp;"|"&amp;$B519,INDEX(All!$A$2:$A$532&amp;"|"&amp;All!$B$2:$B$532,0),0)</f>
        <v>491</v>
      </c>
    </row>
    <row r="520" spans="1:16" x14ac:dyDescent="0.2">
      <c r="A520" t="s">
        <v>572</v>
      </c>
      <c r="B520" t="s">
        <v>64</v>
      </c>
      <c r="C520">
        <f>INDEX(All!$C$2:$C$532,$P520)</f>
        <v>0</v>
      </c>
      <c r="D520" t="str">
        <f>INDEX(All!$D$2:$D$532,$P520)</f>
        <v>Census</v>
      </c>
      <c r="E520" t="str">
        <f>INDEX(All!$E$2:$E$532,$P520)</f>
        <v>No</v>
      </c>
      <c r="F520" s="5">
        <f>INDEX(All!$F$2:$F$532,$P520)</f>
        <v>1101</v>
      </c>
      <c r="G520">
        <f>INDEX(All!$G$2:$G$532,$P520)</f>
        <v>1159</v>
      </c>
      <c r="H520" t="str">
        <f>IF(OR(INDEX(All!$D$2:$D$532,$P520)="Local",INDEX(All!$D$2:$D$532,$P520)="Local / LUPC"),INDEX(All!$H$2:$H$532,$P520),"")</f>
        <v/>
      </c>
      <c r="I520">
        <f>IF(OR(INDEX(All!$D$2:$D$532,$P520)="Local",INDEX(All!$D$2:$D$532,$P520)="Local / LUPC"),INDEX(All!$I$2:$I$532,$P520),IF(INDEX(All!$D$2:$D$532,$P520)="Census",INDEX(All!$Y$2:$Y$532,$P520),""))</f>
        <v>6</v>
      </c>
      <c r="J520">
        <f>IF(OR(INDEX(All!$D$2:$D$532,$P520)="Local",INDEX(All!$D$2:$D$532,$P520)="Local / LUPC"),INDEX(All!$J$2:$J$532,$P520),IF(INDEX(All!$D$2:$D$532,$P520)="Census",INDEX(All!$AA$2:$AA$532,$P520),""))</f>
        <v>0</v>
      </c>
      <c r="K520">
        <f>IF(OR(INDEX(All!$D$2:$D$532,$P520)="Local",INDEX(All!$D$2:$D$532,$P520)="Local / LUPC"),INDEX(All!$K$2:$K$532,$P520),IF(INDEX(All!$D$2:$D$532,$P520)="Census",INDEX(All!$AB$2:$AB$532,$P520),""))</f>
        <v>0</v>
      </c>
      <c r="L520">
        <f>IF(OR(INDEX(All!$D$2:$D$532,$P520)="Local",INDEX(All!$D$2:$D$532,$P520)="Local / LUPC"),INDEX(All!$L$2:$L$532,$P520),IF(INDEX(All!$D$2:$D$532,$P520)="Census",INDEX(All!$AC$2:$AC$532,$P520),""))</f>
        <v>0</v>
      </c>
      <c r="M520">
        <f>IF(OR(INDEX(All!$D$2:$D$532,$P520)="Local",INDEX(All!$D$2:$D$532,$P520)="Local / LUPC"),INDEX(All!$M$2:$M$532,$P520),IF(INDEX(All!$D$2:$D$532,$P520)="Census",INDEX(All!$X$2:$X$532,$P520),""))</f>
        <v>6</v>
      </c>
      <c r="N520" t="str">
        <f>IF(OR(INDEX(All!$D$2:$D$532,$P520)="Local",INDEX(All!$D$2:$D$532,$P520)="Local / LUPC"),INDEX(All!$N$2:$N$532,$P520),"")</f>
        <v/>
      </c>
      <c r="O520">
        <f>INDEX(All!$V$2:$V$532,$P520)</f>
        <v>0</v>
      </c>
      <c r="P520">
        <f>MATCH($A520&amp;"|"&amp;$B520,INDEX(All!$A$2:$A$532&amp;"|"&amp;All!$B$2:$B$532,0),0)</f>
        <v>493</v>
      </c>
    </row>
    <row r="521" spans="1:16" x14ac:dyDescent="0.2">
      <c r="A521" t="s">
        <v>575</v>
      </c>
      <c r="B521" t="s">
        <v>55</v>
      </c>
      <c r="C521">
        <f>INDEX(All!$C$2:$C$532,$P521)</f>
        <v>0</v>
      </c>
      <c r="D521" t="str">
        <f>INDEX(All!$D$2:$D$532,$P521)</f>
        <v>Census</v>
      </c>
      <c r="E521" t="str">
        <f>INDEX(All!$E$2:$E$532,$P521)</f>
        <v>No</v>
      </c>
      <c r="F521" s="5">
        <f>INDEX(All!$F$2:$F$532,$P521)</f>
        <v>161</v>
      </c>
      <c r="G521">
        <f>INDEX(All!$G$2:$G$532,$P521)</f>
        <v>233</v>
      </c>
      <c r="H521" t="str">
        <f>IF(OR(INDEX(All!$D$2:$D$532,$P521)="Local",INDEX(All!$D$2:$D$532,$P521)="Local / LUPC"),INDEX(All!$H$2:$H$532,$P521),"")</f>
        <v/>
      </c>
      <c r="I521">
        <f>IF(OR(INDEX(All!$D$2:$D$532,$P521)="Local",INDEX(All!$D$2:$D$532,$P521)="Local / LUPC"),INDEX(All!$I$2:$I$532,$P521),IF(INDEX(All!$D$2:$D$532,$P521)="Census",INDEX(All!$Y$2:$Y$532,$P521),""))</f>
        <v>0</v>
      </c>
      <c r="J521">
        <f>IF(OR(INDEX(All!$D$2:$D$532,$P521)="Local",INDEX(All!$D$2:$D$532,$P521)="Local / LUPC"),INDEX(All!$J$2:$J$532,$P521),IF(INDEX(All!$D$2:$D$532,$P521)="Census",INDEX(All!$AA$2:$AA$532,$P521),""))</f>
        <v>0</v>
      </c>
      <c r="K521">
        <f>IF(OR(INDEX(All!$D$2:$D$532,$P521)="Local",INDEX(All!$D$2:$D$532,$P521)="Local / LUPC"),INDEX(All!$K$2:$K$532,$P521),IF(INDEX(All!$D$2:$D$532,$P521)="Census",INDEX(All!$AB$2:$AB$532,$P521),""))</f>
        <v>0</v>
      </c>
      <c r="L521">
        <f>IF(OR(INDEX(All!$D$2:$D$532,$P521)="Local",INDEX(All!$D$2:$D$532,$P521)="Local / LUPC"),INDEX(All!$L$2:$L$532,$P521),IF(INDEX(All!$D$2:$D$532,$P521)="Census",INDEX(All!$AC$2:$AC$532,$P521),""))</f>
        <v>0</v>
      </c>
      <c r="M521">
        <f>IF(OR(INDEX(All!$D$2:$D$532,$P521)="Local",INDEX(All!$D$2:$D$532,$P521)="Local / LUPC"),INDEX(All!$M$2:$M$532,$P521),IF(INDEX(All!$D$2:$D$532,$P521)="Census",INDEX(All!$X$2:$X$532,$P521),""))</f>
        <v>0</v>
      </c>
      <c r="N521" t="str">
        <f>IF(OR(INDEX(All!$D$2:$D$532,$P521)="Local",INDEX(All!$D$2:$D$532,$P521)="Local / LUPC"),INDEX(All!$N$2:$N$532,$P521),"")</f>
        <v/>
      </c>
      <c r="O521">
        <f>INDEX(All!$V$2:$V$532,$P521)</f>
        <v>0</v>
      </c>
      <c r="P521">
        <f>MATCH($A521&amp;"|"&amp;$B521,INDEX(All!$A$2:$A$532&amp;"|"&amp;All!$B$2:$B$532,0),0)</f>
        <v>496</v>
      </c>
    </row>
    <row r="522" spans="1:16" x14ac:dyDescent="0.2">
      <c r="A522" t="s">
        <v>584</v>
      </c>
      <c r="B522" t="s">
        <v>68</v>
      </c>
      <c r="C522">
        <f>INDEX(All!$C$2:$C$532,$P522)</f>
        <v>0</v>
      </c>
      <c r="D522" t="str">
        <f>INDEX(All!$D$2:$D$532,$P522)</f>
        <v>Census</v>
      </c>
      <c r="E522" t="str">
        <f>INDEX(All!$E$2:$E$532,$P522)</f>
        <v>No</v>
      </c>
      <c r="F522" s="5">
        <f>INDEX(All!$F$2:$F$532,$P522)</f>
        <v>389</v>
      </c>
      <c r="G522">
        <f>INDEX(All!$G$2:$G$532,$P522)</f>
        <v>456</v>
      </c>
      <c r="H522" t="str">
        <f>IF(OR(INDEX(All!$D$2:$D$532,$P522)="Local",INDEX(All!$D$2:$D$532,$P522)="Local / LUPC"),INDEX(All!$H$2:$H$532,$P522),"")</f>
        <v/>
      </c>
      <c r="I522">
        <f>IF(OR(INDEX(All!$D$2:$D$532,$P522)="Local",INDEX(All!$D$2:$D$532,$P522)="Local / LUPC"),INDEX(All!$I$2:$I$532,$P522),IF(INDEX(All!$D$2:$D$532,$P522)="Census",INDEX(All!$Y$2:$Y$532,$P522),""))</f>
        <v>0</v>
      </c>
      <c r="J522">
        <f>IF(OR(INDEX(All!$D$2:$D$532,$P522)="Local",INDEX(All!$D$2:$D$532,$P522)="Local / LUPC"),INDEX(All!$J$2:$J$532,$P522),IF(INDEX(All!$D$2:$D$532,$P522)="Census",INDEX(All!$AA$2:$AA$532,$P522),""))</f>
        <v>0</v>
      </c>
      <c r="K522">
        <f>IF(OR(INDEX(All!$D$2:$D$532,$P522)="Local",INDEX(All!$D$2:$D$532,$P522)="Local / LUPC"),INDEX(All!$K$2:$K$532,$P522),IF(INDEX(All!$D$2:$D$532,$P522)="Census",INDEX(All!$AB$2:$AB$532,$P522),""))</f>
        <v>0</v>
      </c>
      <c r="L522">
        <f>IF(OR(INDEX(All!$D$2:$D$532,$P522)="Local",INDEX(All!$D$2:$D$532,$P522)="Local / LUPC"),INDEX(All!$L$2:$L$532,$P522),IF(INDEX(All!$D$2:$D$532,$P522)="Census",INDEX(All!$AC$2:$AC$532,$P522),""))</f>
        <v>0</v>
      </c>
      <c r="M522">
        <f>IF(OR(INDEX(All!$D$2:$D$532,$P522)="Local",INDEX(All!$D$2:$D$532,$P522)="Local / LUPC"),INDEX(All!$M$2:$M$532,$P522),IF(INDEX(All!$D$2:$D$532,$P522)="Census",INDEX(All!$X$2:$X$532,$P522),""))</f>
        <v>0</v>
      </c>
      <c r="N522" t="str">
        <f>IF(OR(INDEX(All!$D$2:$D$532,$P522)="Local",INDEX(All!$D$2:$D$532,$P522)="Local / LUPC"),INDEX(All!$N$2:$N$532,$P522),"")</f>
        <v/>
      </c>
      <c r="O522">
        <f>INDEX(All!$V$2:$V$532,$P522)</f>
        <v>0</v>
      </c>
      <c r="P522">
        <f>MATCH($A522&amp;"|"&amp;$B522,INDEX(All!$A$2:$A$532&amp;"|"&amp;All!$B$2:$B$532,0),0)</f>
        <v>505</v>
      </c>
    </row>
    <row r="523" spans="1:16" x14ac:dyDescent="0.2">
      <c r="A523" t="s">
        <v>585</v>
      </c>
      <c r="B523" t="s">
        <v>68</v>
      </c>
      <c r="C523">
        <f>INDEX(All!$C$2:$C$532,$P523)</f>
        <v>0</v>
      </c>
      <c r="D523" t="str">
        <f>INDEX(All!$D$2:$D$532,$P523)</f>
        <v>Census</v>
      </c>
      <c r="E523" t="str">
        <f>INDEX(All!$E$2:$E$532,$P523)</f>
        <v>No</v>
      </c>
      <c r="F523" s="5">
        <f>INDEX(All!$F$2:$F$532,$P523)</f>
        <v>108</v>
      </c>
      <c r="G523">
        <f>INDEX(All!$G$2:$G$532,$P523)</f>
        <v>79</v>
      </c>
      <c r="H523" t="str">
        <f>IF(OR(INDEX(All!$D$2:$D$532,$P523)="Local",INDEX(All!$D$2:$D$532,$P523)="Local / LUPC"),INDEX(All!$H$2:$H$532,$P523),"")</f>
        <v/>
      </c>
      <c r="I523">
        <f>IF(OR(INDEX(All!$D$2:$D$532,$P523)="Local",INDEX(All!$D$2:$D$532,$P523)="Local / LUPC"),INDEX(All!$I$2:$I$532,$P523),IF(INDEX(All!$D$2:$D$532,$P523)="Census",INDEX(All!$Y$2:$Y$532,$P523),""))</f>
        <v>0</v>
      </c>
      <c r="J523">
        <f>IF(OR(INDEX(All!$D$2:$D$532,$P523)="Local",INDEX(All!$D$2:$D$532,$P523)="Local / LUPC"),INDEX(All!$J$2:$J$532,$P523),IF(INDEX(All!$D$2:$D$532,$P523)="Census",INDEX(All!$AA$2:$AA$532,$P523),""))</f>
        <v>0</v>
      </c>
      <c r="K523">
        <f>IF(OR(INDEX(All!$D$2:$D$532,$P523)="Local",INDEX(All!$D$2:$D$532,$P523)="Local / LUPC"),INDEX(All!$K$2:$K$532,$P523),IF(INDEX(All!$D$2:$D$532,$P523)="Census",INDEX(All!$AB$2:$AB$532,$P523),""))</f>
        <v>0</v>
      </c>
      <c r="L523">
        <f>IF(OR(INDEX(All!$D$2:$D$532,$P523)="Local",INDEX(All!$D$2:$D$532,$P523)="Local / LUPC"),INDEX(All!$L$2:$L$532,$P523),IF(INDEX(All!$D$2:$D$532,$P523)="Census",INDEX(All!$AC$2:$AC$532,$P523),""))</f>
        <v>0</v>
      </c>
      <c r="M523">
        <f>IF(OR(INDEX(All!$D$2:$D$532,$P523)="Local",INDEX(All!$D$2:$D$532,$P523)="Local / LUPC"),INDEX(All!$M$2:$M$532,$P523),IF(INDEX(All!$D$2:$D$532,$P523)="Census",INDEX(All!$X$2:$X$532,$P523),""))</f>
        <v>0</v>
      </c>
      <c r="N523" t="str">
        <f>IF(OR(INDEX(All!$D$2:$D$532,$P523)="Local",INDEX(All!$D$2:$D$532,$P523)="Local / LUPC"),INDEX(All!$N$2:$N$532,$P523),"")</f>
        <v/>
      </c>
      <c r="O523">
        <f>INDEX(All!$V$2:$V$532,$P523)</f>
        <v>0</v>
      </c>
      <c r="P523">
        <f>MATCH($A523&amp;"|"&amp;$B523,INDEX(All!$A$2:$A$532&amp;"|"&amp;All!$B$2:$B$532,0),0)</f>
        <v>506</v>
      </c>
    </row>
    <row r="524" spans="1:16" x14ac:dyDescent="0.2">
      <c r="A524" t="s">
        <v>589</v>
      </c>
      <c r="B524" t="s">
        <v>62</v>
      </c>
      <c r="C524">
        <f>INDEX(All!$C$2:$C$532,$P524)</f>
        <v>0</v>
      </c>
      <c r="D524" t="str">
        <f>INDEX(All!$D$2:$D$532,$P524)</f>
        <v>Census</v>
      </c>
      <c r="E524" t="str">
        <f>INDEX(All!$E$2:$E$532,$P524)</f>
        <v>No</v>
      </c>
      <c r="F524" s="5">
        <f>INDEX(All!$F$2:$F$532,$P524)</f>
        <v>506</v>
      </c>
      <c r="G524">
        <f>INDEX(All!$G$2:$G$532,$P524)</f>
        <v>499</v>
      </c>
      <c r="H524" t="str">
        <f>IF(OR(INDEX(All!$D$2:$D$532,$P524)="Local",INDEX(All!$D$2:$D$532,$P524)="Local / LUPC"),INDEX(All!$H$2:$H$532,$P524),"")</f>
        <v/>
      </c>
      <c r="I524">
        <f>IF(OR(INDEX(All!$D$2:$D$532,$P524)="Local",INDEX(All!$D$2:$D$532,$P524)="Local / LUPC"),INDEX(All!$I$2:$I$532,$P524),IF(INDEX(All!$D$2:$D$532,$P524)="Census",INDEX(All!$Y$2:$Y$532,$P524),""))</f>
        <v>1</v>
      </c>
      <c r="J524">
        <f>IF(OR(INDEX(All!$D$2:$D$532,$P524)="Local",INDEX(All!$D$2:$D$532,$P524)="Local / LUPC"),INDEX(All!$J$2:$J$532,$P524),IF(INDEX(All!$D$2:$D$532,$P524)="Census",INDEX(All!$AA$2:$AA$532,$P524),""))</f>
        <v>0</v>
      </c>
      <c r="K524">
        <f>IF(OR(INDEX(All!$D$2:$D$532,$P524)="Local",INDEX(All!$D$2:$D$532,$P524)="Local / LUPC"),INDEX(All!$K$2:$K$532,$P524),IF(INDEX(All!$D$2:$D$532,$P524)="Census",INDEX(All!$AB$2:$AB$532,$P524),""))</f>
        <v>0</v>
      </c>
      <c r="L524">
        <f>IF(OR(INDEX(All!$D$2:$D$532,$P524)="Local",INDEX(All!$D$2:$D$532,$P524)="Local / LUPC"),INDEX(All!$L$2:$L$532,$P524),IF(INDEX(All!$D$2:$D$532,$P524)="Census",INDEX(All!$AC$2:$AC$532,$P524),""))</f>
        <v>0</v>
      </c>
      <c r="M524">
        <f>IF(OR(INDEX(All!$D$2:$D$532,$P524)="Local",INDEX(All!$D$2:$D$532,$P524)="Local / LUPC"),INDEX(All!$M$2:$M$532,$P524),IF(INDEX(All!$D$2:$D$532,$P524)="Census",INDEX(All!$X$2:$X$532,$P524),""))</f>
        <v>1</v>
      </c>
      <c r="N524" t="str">
        <f>IF(OR(INDEX(All!$D$2:$D$532,$P524)="Local",INDEX(All!$D$2:$D$532,$P524)="Local / LUPC"),INDEX(All!$N$2:$N$532,$P524),"")</f>
        <v/>
      </c>
      <c r="O524">
        <f>INDEX(All!$V$2:$V$532,$P524)</f>
        <v>0</v>
      </c>
      <c r="P524">
        <f>MATCH($A524&amp;"|"&amp;$B524,INDEX(All!$A$2:$A$532&amp;"|"&amp;All!$B$2:$B$532,0),0)</f>
        <v>510</v>
      </c>
    </row>
    <row r="525" spans="1:16" x14ac:dyDescent="0.2">
      <c r="A525" t="s">
        <v>591</v>
      </c>
      <c r="B525" t="s">
        <v>62</v>
      </c>
      <c r="C525">
        <f>INDEX(All!$C$2:$C$532,$P525)</f>
        <v>0</v>
      </c>
      <c r="D525" t="str">
        <f>INDEX(All!$D$2:$D$532,$P525)</f>
        <v>Census</v>
      </c>
      <c r="E525" t="str">
        <f>INDEX(All!$E$2:$E$532,$P525)</f>
        <v>No</v>
      </c>
      <c r="F525" s="5">
        <f>INDEX(All!$F$2:$F$532,$P525)</f>
        <v>170</v>
      </c>
      <c r="G525">
        <f>INDEX(All!$G$2:$G$532,$P525)</f>
        <v>206</v>
      </c>
      <c r="H525" t="str">
        <f>IF(OR(INDEX(All!$D$2:$D$532,$P525)="Local",INDEX(All!$D$2:$D$532,$P525)="Local / LUPC"),INDEX(All!$H$2:$H$532,$P525),"")</f>
        <v/>
      </c>
      <c r="I525">
        <f>IF(OR(INDEX(All!$D$2:$D$532,$P525)="Local",INDEX(All!$D$2:$D$532,$P525)="Local / LUPC"),INDEX(All!$I$2:$I$532,$P525),IF(INDEX(All!$D$2:$D$532,$P525)="Census",INDEX(All!$Y$2:$Y$532,$P525),""))</f>
        <v>2</v>
      </c>
      <c r="J525">
        <f>IF(OR(INDEX(All!$D$2:$D$532,$P525)="Local",INDEX(All!$D$2:$D$532,$P525)="Local / LUPC"),INDEX(All!$J$2:$J$532,$P525),IF(INDEX(All!$D$2:$D$532,$P525)="Census",INDEX(All!$AA$2:$AA$532,$P525),""))</f>
        <v>0</v>
      </c>
      <c r="K525">
        <f>IF(OR(INDEX(All!$D$2:$D$532,$P525)="Local",INDEX(All!$D$2:$D$532,$P525)="Local / LUPC"),INDEX(All!$K$2:$K$532,$P525),IF(INDEX(All!$D$2:$D$532,$P525)="Census",INDEX(All!$AB$2:$AB$532,$P525),""))</f>
        <v>0</v>
      </c>
      <c r="L525">
        <f>IF(OR(INDEX(All!$D$2:$D$532,$P525)="Local",INDEX(All!$D$2:$D$532,$P525)="Local / LUPC"),INDEX(All!$L$2:$L$532,$P525),IF(INDEX(All!$D$2:$D$532,$P525)="Census",INDEX(All!$AC$2:$AC$532,$P525),""))</f>
        <v>0</v>
      </c>
      <c r="M525">
        <f>IF(OR(INDEX(All!$D$2:$D$532,$P525)="Local",INDEX(All!$D$2:$D$532,$P525)="Local / LUPC"),INDEX(All!$M$2:$M$532,$P525),IF(INDEX(All!$D$2:$D$532,$P525)="Census",INDEX(All!$X$2:$X$532,$P525),""))</f>
        <v>2</v>
      </c>
      <c r="N525" t="str">
        <f>IF(OR(INDEX(All!$D$2:$D$532,$P525)="Local",INDEX(All!$D$2:$D$532,$P525)="Local / LUPC"),INDEX(All!$N$2:$N$532,$P525),"")</f>
        <v/>
      </c>
      <c r="O525">
        <f>INDEX(All!$V$2:$V$532,$P525)</f>
        <v>0</v>
      </c>
      <c r="P525">
        <f>MATCH($A525&amp;"|"&amp;$B525,INDEX(All!$A$2:$A$532&amp;"|"&amp;All!$B$2:$B$532,0),0)</f>
        <v>512</v>
      </c>
    </row>
    <row r="526" spans="1:16" x14ac:dyDescent="0.2">
      <c r="A526" t="s">
        <v>592</v>
      </c>
      <c r="B526" t="s">
        <v>55</v>
      </c>
      <c r="C526">
        <f>INDEX(All!$C$2:$C$532,$P526)</f>
        <v>0</v>
      </c>
      <c r="D526" t="str">
        <f>INDEX(All!$D$2:$D$532,$P526)</f>
        <v>Census</v>
      </c>
      <c r="E526" t="str">
        <f>INDEX(All!$E$2:$E$532,$P526)</f>
        <v>No</v>
      </c>
      <c r="F526" s="5">
        <f>INDEX(All!$F$2:$F$532,$P526)</f>
        <v>200</v>
      </c>
      <c r="G526">
        <f>INDEX(All!$G$2:$G$532,$P526)</f>
        <v>137</v>
      </c>
      <c r="H526" t="str">
        <f>IF(OR(INDEX(All!$D$2:$D$532,$P526)="Local",INDEX(All!$D$2:$D$532,$P526)="Local / LUPC"),INDEX(All!$H$2:$H$532,$P526),"")</f>
        <v/>
      </c>
      <c r="I526">
        <f>IF(OR(INDEX(All!$D$2:$D$532,$P526)="Local",INDEX(All!$D$2:$D$532,$P526)="Local / LUPC"),INDEX(All!$I$2:$I$532,$P526),IF(INDEX(All!$D$2:$D$532,$P526)="Census",INDEX(All!$Y$2:$Y$532,$P526),""))</f>
        <v>0</v>
      </c>
      <c r="J526">
        <f>IF(OR(INDEX(All!$D$2:$D$532,$P526)="Local",INDEX(All!$D$2:$D$532,$P526)="Local / LUPC"),INDEX(All!$J$2:$J$532,$P526),IF(INDEX(All!$D$2:$D$532,$P526)="Census",INDEX(All!$AA$2:$AA$532,$P526),""))</f>
        <v>0</v>
      </c>
      <c r="K526">
        <f>IF(OR(INDEX(All!$D$2:$D$532,$P526)="Local",INDEX(All!$D$2:$D$532,$P526)="Local / LUPC"),INDEX(All!$K$2:$K$532,$P526),IF(INDEX(All!$D$2:$D$532,$P526)="Census",INDEX(All!$AB$2:$AB$532,$P526),""))</f>
        <v>0</v>
      </c>
      <c r="L526">
        <f>IF(OR(INDEX(All!$D$2:$D$532,$P526)="Local",INDEX(All!$D$2:$D$532,$P526)="Local / LUPC"),INDEX(All!$L$2:$L$532,$P526),IF(INDEX(All!$D$2:$D$532,$P526)="Census",INDEX(All!$AC$2:$AC$532,$P526),""))</f>
        <v>0</v>
      </c>
      <c r="M526">
        <f>IF(OR(INDEX(All!$D$2:$D$532,$P526)="Local",INDEX(All!$D$2:$D$532,$P526)="Local / LUPC"),INDEX(All!$M$2:$M$532,$P526),IF(INDEX(All!$D$2:$D$532,$P526)="Census",INDEX(All!$X$2:$X$532,$P526),""))</f>
        <v>0</v>
      </c>
      <c r="N526" t="str">
        <f>IF(OR(INDEX(All!$D$2:$D$532,$P526)="Local",INDEX(All!$D$2:$D$532,$P526)="Local / LUPC"),INDEX(All!$N$2:$N$532,$P526),"")</f>
        <v/>
      </c>
      <c r="O526">
        <f>INDEX(All!$V$2:$V$532,$P526)</f>
        <v>0</v>
      </c>
      <c r="P526">
        <f>MATCH($A526&amp;"|"&amp;$B526,INDEX(All!$A$2:$A$532&amp;"|"&amp;All!$B$2:$B$532,0),0)</f>
        <v>513</v>
      </c>
    </row>
    <row r="527" spans="1:16" x14ac:dyDescent="0.2">
      <c r="A527" t="s">
        <v>593</v>
      </c>
      <c r="B527" t="s">
        <v>100</v>
      </c>
      <c r="C527">
        <f>INDEX(All!$C$2:$C$532,$P527)</f>
        <v>0</v>
      </c>
      <c r="D527" t="str">
        <f>INDEX(All!$D$2:$D$532,$P527)</f>
        <v>Census</v>
      </c>
      <c r="E527" t="str">
        <f>INDEX(All!$E$2:$E$532,$P527)</f>
        <v>No</v>
      </c>
      <c r="F527" s="5">
        <f>INDEX(All!$F$2:$F$532,$P527)</f>
        <v>3862</v>
      </c>
      <c r="G527">
        <f>INDEX(All!$G$2:$G$532,$P527)</f>
        <v>3891</v>
      </c>
      <c r="H527" t="str">
        <f>IF(OR(INDEX(All!$D$2:$D$532,$P527)="Local",INDEX(All!$D$2:$D$532,$P527)="Local / LUPC"),INDEX(All!$H$2:$H$532,$P527),"")</f>
        <v/>
      </c>
      <c r="I527">
        <f>IF(OR(INDEX(All!$D$2:$D$532,$P527)="Local",INDEX(All!$D$2:$D$532,$P527)="Local / LUPC"),INDEX(All!$I$2:$I$532,$P527),IF(INDEX(All!$D$2:$D$532,$P527)="Census",INDEX(All!$Y$2:$Y$532,$P527),""))</f>
        <v>15</v>
      </c>
      <c r="J527">
        <f>IF(OR(INDEX(All!$D$2:$D$532,$P527)="Local",INDEX(All!$D$2:$D$532,$P527)="Local / LUPC"),INDEX(All!$J$2:$J$532,$P527),IF(INDEX(All!$D$2:$D$532,$P527)="Census",INDEX(All!$AA$2:$AA$532,$P527),""))</f>
        <v>0</v>
      </c>
      <c r="K527">
        <f>IF(OR(INDEX(All!$D$2:$D$532,$P527)="Local",INDEX(All!$D$2:$D$532,$P527)="Local / LUPC"),INDEX(All!$K$2:$K$532,$P527),IF(INDEX(All!$D$2:$D$532,$P527)="Census",INDEX(All!$AB$2:$AB$532,$P527),""))</f>
        <v>0</v>
      </c>
      <c r="L527">
        <f>IF(OR(INDEX(All!$D$2:$D$532,$P527)="Local",INDEX(All!$D$2:$D$532,$P527)="Local / LUPC"),INDEX(All!$L$2:$L$532,$P527),IF(INDEX(All!$D$2:$D$532,$P527)="Census",INDEX(All!$AC$2:$AC$532,$P527),""))</f>
        <v>0</v>
      </c>
      <c r="M527">
        <f>IF(OR(INDEX(All!$D$2:$D$532,$P527)="Local",INDEX(All!$D$2:$D$532,$P527)="Local / LUPC"),INDEX(All!$M$2:$M$532,$P527),IF(INDEX(All!$D$2:$D$532,$P527)="Census",INDEX(All!$X$2:$X$532,$P527),""))</f>
        <v>15</v>
      </c>
      <c r="N527" t="str">
        <f>IF(OR(INDEX(All!$D$2:$D$532,$P527)="Local",INDEX(All!$D$2:$D$532,$P527)="Local / LUPC"),INDEX(All!$N$2:$N$532,$P527),"")</f>
        <v/>
      </c>
      <c r="O527">
        <f>INDEX(All!$V$2:$V$532,$P527)</f>
        <v>0</v>
      </c>
      <c r="P527">
        <f>MATCH($A527&amp;"|"&amp;$B527,INDEX(All!$A$2:$A$532&amp;"|"&amp;All!$B$2:$B$532,0),0)</f>
        <v>514</v>
      </c>
    </row>
    <row r="528" spans="1:16" x14ac:dyDescent="0.2">
      <c r="A528" t="s">
        <v>596</v>
      </c>
      <c r="B528" t="s">
        <v>72</v>
      </c>
      <c r="C528">
        <f>INDEX(All!$C$2:$C$532,$P528)</f>
        <v>0</v>
      </c>
      <c r="D528" t="str">
        <f>INDEX(All!$D$2:$D$532,$P528)</f>
        <v>Census</v>
      </c>
      <c r="E528" t="str">
        <f>INDEX(All!$E$2:$E$532,$P528)</f>
        <v>No</v>
      </c>
      <c r="F528" s="5">
        <f>INDEX(All!$F$2:$F$532,$P528)</f>
        <v>287</v>
      </c>
      <c r="G528">
        <f>INDEX(All!$G$2:$G$532,$P528)</f>
        <v>407</v>
      </c>
      <c r="H528" t="str">
        <f>IF(OR(INDEX(All!$D$2:$D$532,$P528)="Local",INDEX(All!$D$2:$D$532,$P528)="Local / LUPC"),INDEX(All!$H$2:$H$532,$P528),"")</f>
        <v/>
      </c>
      <c r="I528">
        <f>IF(OR(INDEX(All!$D$2:$D$532,$P528)="Local",INDEX(All!$D$2:$D$532,$P528)="Local / LUPC"),INDEX(All!$I$2:$I$532,$P528),IF(INDEX(All!$D$2:$D$532,$P528)="Census",INDEX(All!$Y$2:$Y$532,$P528),""))</f>
        <v>0</v>
      </c>
      <c r="J528">
        <f>IF(OR(INDEX(All!$D$2:$D$532,$P528)="Local",INDEX(All!$D$2:$D$532,$P528)="Local / LUPC"),INDEX(All!$J$2:$J$532,$P528),IF(INDEX(All!$D$2:$D$532,$P528)="Census",INDEX(All!$AA$2:$AA$532,$P528),""))</f>
        <v>0</v>
      </c>
      <c r="K528">
        <f>IF(OR(INDEX(All!$D$2:$D$532,$P528)="Local",INDEX(All!$D$2:$D$532,$P528)="Local / LUPC"),INDEX(All!$K$2:$K$532,$P528),IF(INDEX(All!$D$2:$D$532,$P528)="Census",INDEX(All!$AB$2:$AB$532,$P528),""))</f>
        <v>0</v>
      </c>
      <c r="L528">
        <f>IF(OR(INDEX(All!$D$2:$D$532,$P528)="Local",INDEX(All!$D$2:$D$532,$P528)="Local / LUPC"),INDEX(All!$L$2:$L$532,$P528),IF(INDEX(All!$D$2:$D$532,$P528)="Census",INDEX(All!$AC$2:$AC$532,$P528),""))</f>
        <v>0</v>
      </c>
      <c r="M528">
        <f>IF(OR(INDEX(All!$D$2:$D$532,$P528)="Local",INDEX(All!$D$2:$D$532,$P528)="Local / LUPC"),INDEX(All!$M$2:$M$532,$P528),IF(INDEX(All!$D$2:$D$532,$P528)="Census",INDEX(All!$X$2:$X$532,$P528),""))</f>
        <v>0</v>
      </c>
      <c r="N528" t="str">
        <f>IF(OR(INDEX(All!$D$2:$D$532,$P528)="Local",INDEX(All!$D$2:$D$532,$P528)="Local / LUPC"),INDEX(All!$N$2:$N$532,$P528),"")</f>
        <v/>
      </c>
      <c r="O528">
        <f>INDEX(All!$V$2:$V$532,$P528)</f>
        <v>0</v>
      </c>
      <c r="P528">
        <f>MATCH($A528&amp;"|"&amp;$B528,INDEX(All!$A$2:$A$532&amp;"|"&amp;All!$B$2:$B$532,0),0)</f>
        <v>517</v>
      </c>
    </row>
    <row r="529" spans="1:16" x14ac:dyDescent="0.2">
      <c r="A529" t="s">
        <v>603</v>
      </c>
      <c r="B529" t="s">
        <v>68</v>
      </c>
      <c r="C529">
        <f>INDEX(All!$C$2:$C$532,$P529)</f>
        <v>0</v>
      </c>
      <c r="D529" t="str">
        <f>INDEX(All!$D$2:$D$532,$P529)</f>
        <v>Census</v>
      </c>
      <c r="E529" t="str">
        <f>INDEX(All!$E$2:$E$532,$P529)</f>
        <v>No</v>
      </c>
      <c r="F529" s="5">
        <f>INDEX(All!$F$2:$F$532,$P529)</f>
        <v>1196</v>
      </c>
      <c r="G529">
        <f>INDEX(All!$G$2:$G$532,$P529)</f>
        <v>1215</v>
      </c>
      <c r="H529" t="str">
        <f>IF(OR(INDEX(All!$D$2:$D$532,$P529)="Local",INDEX(All!$D$2:$D$532,$P529)="Local / LUPC"),INDEX(All!$H$2:$H$532,$P529),"")</f>
        <v/>
      </c>
      <c r="I529">
        <f>IF(OR(INDEX(All!$D$2:$D$532,$P529)="Local",INDEX(All!$D$2:$D$532,$P529)="Local / LUPC"),INDEX(All!$I$2:$I$532,$P529),IF(INDEX(All!$D$2:$D$532,$P529)="Census",INDEX(All!$Y$2:$Y$532,$P529),""))</f>
        <v>0</v>
      </c>
      <c r="J529">
        <f>IF(OR(INDEX(All!$D$2:$D$532,$P529)="Local",INDEX(All!$D$2:$D$532,$P529)="Local / LUPC"),INDEX(All!$J$2:$J$532,$P529),IF(INDEX(All!$D$2:$D$532,$P529)="Census",INDEX(All!$AA$2:$AA$532,$P529),""))</f>
        <v>0</v>
      </c>
      <c r="K529">
        <f>IF(OR(INDEX(All!$D$2:$D$532,$P529)="Local",INDEX(All!$D$2:$D$532,$P529)="Local / LUPC"),INDEX(All!$K$2:$K$532,$P529),IF(INDEX(All!$D$2:$D$532,$P529)="Census",INDEX(All!$AB$2:$AB$532,$P529),""))</f>
        <v>0</v>
      </c>
      <c r="L529">
        <f>IF(OR(INDEX(All!$D$2:$D$532,$P529)="Local",INDEX(All!$D$2:$D$532,$P529)="Local / LUPC"),INDEX(All!$L$2:$L$532,$P529),IF(INDEX(All!$D$2:$D$532,$P529)="Census",INDEX(All!$AC$2:$AC$532,$P529),""))</f>
        <v>0</v>
      </c>
      <c r="M529">
        <f>IF(OR(INDEX(All!$D$2:$D$532,$P529)="Local",INDEX(All!$D$2:$D$532,$P529)="Local / LUPC"),INDEX(All!$M$2:$M$532,$P529),IF(INDEX(All!$D$2:$D$532,$P529)="Census",INDEX(All!$X$2:$X$532,$P529),""))</f>
        <v>0</v>
      </c>
      <c r="N529" t="str">
        <f>IF(OR(INDEX(All!$D$2:$D$532,$P529)="Local",INDEX(All!$D$2:$D$532,$P529)="Local / LUPC"),INDEX(All!$N$2:$N$532,$P529),"")</f>
        <v/>
      </c>
      <c r="O529">
        <f>INDEX(All!$V$2:$V$532,$P529)</f>
        <v>0</v>
      </c>
      <c r="P529">
        <f>MATCH($A529&amp;"|"&amp;$B529,INDEX(All!$A$2:$A$532&amp;"|"&amp;All!$B$2:$B$532,0),0)</f>
        <v>524</v>
      </c>
    </row>
    <row r="530" spans="1:16" x14ac:dyDescent="0.2">
      <c r="A530" t="s">
        <v>604</v>
      </c>
      <c r="B530" t="s">
        <v>77</v>
      </c>
      <c r="C530">
        <f>INDEX(All!$C$2:$C$532,$P530)</f>
        <v>0</v>
      </c>
      <c r="D530" t="str">
        <f>INDEX(All!$D$2:$D$532,$P530)</f>
        <v>Census</v>
      </c>
      <c r="E530" t="str">
        <f>INDEX(All!$E$2:$E$532,$P530)</f>
        <v>No</v>
      </c>
      <c r="F530" s="5">
        <f>INDEX(All!$F$2:$F$532,$P530)</f>
        <v>1233</v>
      </c>
      <c r="G530">
        <f>INDEX(All!$G$2:$G$532,$P530)</f>
        <v>1418</v>
      </c>
      <c r="H530" t="str">
        <f>IF(OR(INDEX(All!$D$2:$D$532,$P530)="Local",INDEX(All!$D$2:$D$532,$P530)="Local / LUPC"),INDEX(All!$H$2:$H$532,$P530),"")</f>
        <v/>
      </c>
      <c r="I530">
        <f>IF(OR(INDEX(All!$D$2:$D$532,$P530)="Local",INDEX(All!$D$2:$D$532,$P530)="Local / LUPC"),INDEX(All!$I$2:$I$532,$P530),IF(INDEX(All!$D$2:$D$532,$P530)="Census",INDEX(All!$Y$2:$Y$532,$P530),""))</f>
        <v>7</v>
      </c>
      <c r="J530">
        <f>IF(OR(INDEX(All!$D$2:$D$532,$P530)="Local",INDEX(All!$D$2:$D$532,$P530)="Local / LUPC"),INDEX(All!$J$2:$J$532,$P530),IF(INDEX(All!$D$2:$D$532,$P530)="Census",INDEX(All!$AA$2:$AA$532,$P530),""))</f>
        <v>0</v>
      </c>
      <c r="K530">
        <f>IF(OR(INDEX(All!$D$2:$D$532,$P530)="Local",INDEX(All!$D$2:$D$532,$P530)="Local / LUPC"),INDEX(All!$K$2:$K$532,$P530),IF(INDEX(All!$D$2:$D$532,$P530)="Census",INDEX(All!$AB$2:$AB$532,$P530),""))</f>
        <v>0</v>
      </c>
      <c r="L530">
        <f>IF(OR(INDEX(All!$D$2:$D$532,$P530)="Local",INDEX(All!$D$2:$D$532,$P530)="Local / LUPC"),INDEX(All!$L$2:$L$532,$P530),IF(INDEX(All!$D$2:$D$532,$P530)="Census",INDEX(All!$AC$2:$AC$532,$P530),""))</f>
        <v>0</v>
      </c>
      <c r="M530">
        <f>IF(OR(INDEX(All!$D$2:$D$532,$P530)="Local",INDEX(All!$D$2:$D$532,$P530)="Local / LUPC"),INDEX(All!$M$2:$M$532,$P530),IF(INDEX(All!$D$2:$D$532,$P530)="Census",INDEX(All!$X$2:$X$532,$P530),""))</f>
        <v>7</v>
      </c>
      <c r="N530" t="str">
        <f>IF(OR(INDEX(All!$D$2:$D$532,$P530)="Local",INDEX(All!$D$2:$D$532,$P530)="Local / LUPC"),INDEX(All!$N$2:$N$532,$P530),"")</f>
        <v/>
      </c>
      <c r="O530">
        <f>INDEX(All!$V$2:$V$532,$P530)</f>
        <v>0</v>
      </c>
      <c r="P530">
        <f>MATCH($A530&amp;"|"&amp;$B530,INDEX(All!$A$2:$A$532&amp;"|"&amp;All!$B$2:$B$532,0),0)</f>
        <v>525</v>
      </c>
    </row>
    <row r="531" spans="1:16" x14ac:dyDescent="0.2">
      <c r="A531" t="s">
        <v>605</v>
      </c>
      <c r="B531" t="s">
        <v>72</v>
      </c>
      <c r="C531">
        <f>INDEX(All!$C$2:$C$532,$P531)</f>
        <v>0</v>
      </c>
      <c r="D531" t="str">
        <f>INDEX(All!$D$2:$D$532,$P531)</f>
        <v>Census</v>
      </c>
      <c r="E531" t="str">
        <f>INDEX(All!$E$2:$E$532,$P531)</f>
        <v>No</v>
      </c>
      <c r="F531" s="5">
        <f>INDEX(All!$F$2:$F$532,$P531)</f>
        <v>198</v>
      </c>
      <c r="G531">
        <f>INDEX(All!$G$2:$G$532,$P531)</f>
        <v>205</v>
      </c>
      <c r="H531" t="str">
        <f>IF(OR(INDEX(All!$D$2:$D$532,$P531)="Local",INDEX(All!$D$2:$D$532,$P531)="Local / LUPC"),INDEX(All!$H$2:$H$532,$P531),"")</f>
        <v/>
      </c>
      <c r="I531">
        <f>IF(OR(INDEX(All!$D$2:$D$532,$P531)="Local",INDEX(All!$D$2:$D$532,$P531)="Local / LUPC"),INDEX(All!$I$2:$I$532,$P531),IF(INDEX(All!$D$2:$D$532,$P531)="Census",INDEX(All!$Y$2:$Y$532,$P531),""))</f>
        <v>0</v>
      </c>
      <c r="J531">
        <f>IF(OR(INDEX(All!$D$2:$D$532,$P531)="Local",INDEX(All!$D$2:$D$532,$P531)="Local / LUPC"),INDEX(All!$J$2:$J$532,$P531),IF(INDEX(All!$D$2:$D$532,$P531)="Census",INDEX(All!$AA$2:$AA$532,$P531),""))</f>
        <v>0</v>
      </c>
      <c r="K531">
        <f>IF(OR(INDEX(All!$D$2:$D$532,$P531)="Local",INDEX(All!$D$2:$D$532,$P531)="Local / LUPC"),INDEX(All!$K$2:$K$532,$P531),IF(INDEX(All!$D$2:$D$532,$P531)="Census",INDEX(All!$AB$2:$AB$532,$P531),""))</f>
        <v>0</v>
      </c>
      <c r="L531">
        <f>IF(OR(INDEX(All!$D$2:$D$532,$P531)="Local",INDEX(All!$D$2:$D$532,$P531)="Local / LUPC"),INDEX(All!$L$2:$L$532,$P531),IF(INDEX(All!$D$2:$D$532,$P531)="Census",INDEX(All!$AC$2:$AC$532,$P531),""))</f>
        <v>0</v>
      </c>
      <c r="M531">
        <f>IF(OR(INDEX(All!$D$2:$D$532,$P531)="Local",INDEX(All!$D$2:$D$532,$P531)="Local / LUPC"),INDEX(All!$M$2:$M$532,$P531),IF(INDEX(All!$D$2:$D$532,$P531)="Census",INDEX(All!$X$2:$X$532,$P531),""))</f>
        <v>0</v>
      </c>
      <c r="N531" t="str">
        <f>IF(OR(INDEX(All!$D$2:$D$532,$P531)="Local",INDEX(All!$D$2:$D$532,$P531)="Local / LUPC"),INDEX(All!$N$2:$N$532,$P531),"")</f>
        <v/>
      </c>
      <c r="O531">
        <f>INDEX(All!$V$2:$V$532,$P531)</f>
        <v>0</v>
      </c>
      <c r="P531">
        <f>MATCH($A531&amp;"|"&amp;$B531,INDEX(All!$A$2:$A$532&amp;"|"&amp;All!$B$2:$B$532,0),0)</f>
        <v>526</v>
      </c>
    </row>
    <row r="532" spans="1:16" s="16" customFormat="1" x14ac:dyDescent="0.2">
      <c r="A532" s="16" t="s">
        <v>609</v>
      </c>
      <c r="F532" s="16">
        <f>SUBTOTAL(109,Table2[ACS_Population_2024])</f>
        <v>1387817</v>
      </c>
      <c r="G532">
        <f>SUBTOTAL(109,Table2[PEP_Population_2024])</f>
        <v>1408438</v>
      </c>
      <c r="H532" s="16">
        <f>SUBTOTAL(109,Table2[BP_Accessory Dwelling Units])</f>
        <v>516</v>
      </c>
      <c r="I532" s="16">
        <f>SUBTOTAL(109,Table2[BP_Single-Family Houses])</f>
        <v>4684</v>
      </c>
      <c r="J532" s="16">
        <f>SUBTOTAL(109,Table2[BP_2 Unit Buildings])</f>
        <v>308</v>
      </c>
      <c r="K532" s="16">
        <f>SUBTOTAL(109,Table2[BP_3-4 Unit Buildings])</f>
        <v>136</v>
      </c>
      <c r="L532" s="16">
        <f>SUBTOTAL(109,Table2[BP_5 or More Unit Buildings])</f>
        <v>1506</v>
      </c>
      <c r="M532" s="16">
        <f>SUBTOTAL(109,Table2[BP_Total])</f>
        <v>7499</v>
      </c>
      <c r="N532" s="16">
        <f>SUBTOTAL(109,Table2[BP_Affordable])</f>
        <v>722</v>
      </c>
      <c r="O532" s="16">
        <f>SUBTOTAL(109,Table2[Demolition Units])</f>
        <v>518</v>
      </c>
    </row>
  </sheetData>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READ ME</vt:lpstr>
      <vt:lpstr>All</vt:lpstr>
      <vt:lpstr>Combined BP Only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Ryan Canavan</cp:lastModifiedBy>
  <dcterms:created xsi:type="dcterms:W3CDTF">2026-05-18T20:27:21Z</dcterms:created>
  <dcterms:modified xsi:type="dcterms:W3CDTF">2026-06-16T15:16:10Z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0x010100992A5482B870E94A8277606CF016C900</vt:lpwstr>
  </property>
  <property fmtid="{D5CDD505-2E9C-101B-9397-08002B2CF9AE}" pid="3" name="MediaServiceImageTags">
    <vt:lpwstr/>
  </property>
</Properties>
</file>